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5371" windowWidth="11070" windowHeight="6600" tabRatio="594" activeTab="0"/>
  </bookViews>
  <sheets>
    <sheet name="GRAT.-COMP. - PENS.0-700" sheetId="1" r:id="rId1"/>
    <sheet name="PROGRAME " sheetId="2" r:id="rId2"/>
  </sheets>
  <definedNames/>
  <calcPr fullCalcOnLoad="1"/>
</workbook>
</file>

<file path=xl/comments1.xml><?xml version="1.0" encoding="utf-8"?>
<comments xmlns="http://schemas.openxmlformats.org/spreadsheetml/2006/main">
  <authors>
    <author>aurica</author>
  </authors>
  <commentList>
    <comment ref="F267" authorId="0">
      <text>
        <r>
          <rPr>
            <b/>
            <sz val="8"/>
            <rFont val="Tahoma"/>
            <family val="0"/>
          </rPr>
          <t>aurica: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<sst xmlns="http://schemas.openxmlformats.org/spreadsheetml/2006/main" count="684" uniqueCount="284">
  <si>
    <t>SIBPHARMAMED SRL</t>
  </si>
  <si>
    <t>CASA DE ASIGURARI DE SANATATE</t>
  </si>
  <si>
    <t>JUDETUL   SALAJ</t>
  </si>
  <si>
    <t xml:space="preserve">        MEDICAMENTE  GRATUITE COMPENSATE        -</t>
  </si>
  <si>
    <t>PENSIONARI 50%</t>
  </si>
  <si>
    <t>6605 03 01</t>
  </si>
  <si>
    <t>OR-DIN PLATA</t>
  </si>
  <si>
    <t>Nr.  Con-tract 2013</t>
  </si>
  <si>
    <t>FARMACIA</t>
  </si>
  <si>
    <t>CONT</t>
  </si>
  <si>
    <t>Banca/  trezoreria</t>
  </si>
  <si>
    <t>NR. SI DATA FACT.</t>
  </si>
  <si>
    <t>VALOARE</t>
  </si>
  <si>
    <t>TOTAL PLATA</t>
  </si>
  <si>
    <t>ABIES ALBA FARM</t>
  </si>
  <si>
    <t>ZALAU</t>
  </si>
  <si>
    <t>SC ASCLEPYOS  SRL</t>
  </si>
  <si>
    <t>JIBOU</t>
  </si>
  <si>
    <t>SURDUC</t>
  </si>
  <si>
    <t xml:space="preserve">SC FARMACIA BELLADONNA SRL </t>
  </si>
  <si>
    <t>SIMLEU</t>
  </si>
  <si>
    <t>IP</t>
  </si>
  <si>
    <t>SC CYNARA FARM SRL</t>
  </si>
  <si>
    <t>BOCSA</t>
  </si>
  <si>
    <t>SC FARMACIA  DAMIAN SRL</t>
  </si>
  <si>
    <t>NUSFALAU</t>
  </si>
  <si>
    <t>SC FARMACIA DIANA SRL</t>
  </si>
  <si>
    <t>CEHU</t>
  </si>
  <si>
    <t xml:space="preserve">FARMALEX SRL </t>
  </si>
  <si>
    <t>SC FARMATRIS SRL</t>
  </si>
  <si>
    <t>SC FARMO MED  SRL</t>
  </si>
  <si>
    <t xml:space="preserve">SC FARMACIA GALLENUS  SRL </t>
  </si>
  <si>
    <t xml:space="preserve">SC GENTIANA  FARM SRL </t>
  </si>
  <si>
    <t>SC HUMANITAS SRL</t>
  </si>
  <si>
    <t xml:space="preserve">SC HYGEEA SRL </t>
  </si>
  <si>
    <t>SC FARMACIA HIPOCRATE SRL</t>
  </si>
  <si>
    <t>IGIENA TEHNOFARM</t>
  </si>
  <si>
    <t>SC IHTIS  IMPEX SRL</t>
  </si>
  <si>
    <t>ILEANDA</t>
  </si>
  <si>
    <t>SC INOCENTIA FARM SRL</t>
  </si>
  <si>
    <t>ALMAS</t>
  </si>
  <si>
    <t>SC LAVI - DAN SRL</t>
  </si>
  <si>
    <t>ROMANASI</t>
  </si>
  <si>
    <t xml:space="preserve">SC MA IMPEX  SRL </t>
  </si>
  <si>
    <t>SC PAEONIA  COM SRL</t>
  </si>
  <si>
    <t xml:space="preserve">SC PANACEEA PHARM SRL  </t>
  </si>
  <si>
    <t>SC REMEDIAFARM SRL</t>
  </si>
  <si>
    <t>SC FARMACIA REMEDIUM SRL</t>
  </si>
  <si>
    <t>CRASNA</t>
  </si>
  <si>
    <t>SC SANA FARM  SRL</t>
  </si>
  <si>
    <t>SC SALVOFARM  SRL</t>
  </si>
  <si>
    <t>SC SILVAFARM  SRL</t>
  </si>
  <si>
    <t>SC UNIFARM SRL</t>
  </si>
  <si>
    <t>SC VALERIANA  FARM SRL</t>
  </si>
  <si>
    <t>SC PRIMA FARM SRL</t>
  </si>
  <si>
    <t>FARMADEX</t>
  </si>
  <si>
    <t>ALTHEA SRL</t>
  </si>
  <si>
    <t>PROFARM  SRL</t>
  </si>
  <si>
    <t>STYLE EXPRES SRL</t>
  </si>
  <si>
    <t>IRIS PLUS SRL</t>
  </si>
  <si>
    <t>PITESTI</t>
  </si>
  <si>
    <t>SENSIBLU SRL</t>
  </si>
  <si>
    <t>BUCURESTI</t>
  </si>
  <si>
    <t>ARTRIX ZALAU</t>
  </si>
  <si>
    <t>ANGELA FARM</t>
  </si>
  <si>
    <t>AMA FARM</t>
  </si>
  <si>
    <t>ADONIS FARM</t>
  </si>
  <si>
    <t>CEDRUS FARM</t>
  </si>
  <si>
    <t>CREACA</t>
  </si>
  <si>
    <t>FLAVIOR FARM</t>
  </si>
  <si>
    <t>SIMLEU SILVANIEI</t>
  </si>
  <si>
    <t>SC  S.I.E.P.C.O.F.A.R  SA</t>
  </si>
  <si>
    <t>MAGNOLIA FARM</t>
  </si>
  <si>
    <t>RUS</t>
  </si>
  <si>
    <t>VIRIDIS IMPEX FARM</t>
  </si>
  <si>
    <t>ORADEA</t>
  </si>
  <si>
    <t>FARMACIA ASTRALIS</t>
  </si>
  <si>
    <t>DIANTHUS FARM SRL</t>
  </si>
  <si>
    <t>DUCFARM SRL</t>
  </si>
  <si>
    <t>CLUJ NAPOCA</t>
  </si>
  <si>
    <t>FARMACIA GULIVER</t>
  </si>
  <si>
    <t>PERLA MEDIFARM</t>
  </si>
  <si>
    <t>SIBIU</t>
  </si>
  <si>
    <t xml:space="preserve">MISTRAL SRL </t>
  </si>
  <si>
    <t>STEJERAN SRL</t>
  </si>
  <si>
    <t>HACOFARM HUEDIN</t>
  </si>
  <si>
    <t>PETAL FARM SRL DEJ</t>
  </si>
  <si>
    <t>SANIFARM SANMARTIN</t>
  </si>
  <si>
    <t xml:space="preserve">TISAPOTHEKER MESESENII </t>
  </si>
  <si>
    <t>DE JOS</t>
  </si>
  <si>
    <t>SC GEDEON RICHTER</t>
  </si>
  <si>
    <t>TG. MURES</t>
  </si>
  <si>
    <t>CGV PHARMA SRL</t>
  </si>
  <si>
    <t>ALESD</t>
  </si>
  <si>
    <t>ECO- VARSACTIV SRL</t>
  </si>
  <si>
    <t>VARSOLT</t>
  </si>
  <si>
    <t xml:space="preserve">TOTAL </t>
  </si>
  <si>
    <t xml:space="preserve">Intocmit </t>
  </si>
  <si>
    <t>Balajel Aurica</t>
  </si>
  <si>
    <t xml:space="preserve"> </t>
  </si>
  <si>
    <t xml:space="preserve">        MEDICAMENTE  GRATUITE COMPENSATE - FACTURI CESIONATE</t>
  </si>
  <si>
    <t>CEDENT REMEDIA FARM    ZALAU</t>
  </si>
  <si>
    <t>Nr.  Con-tract cesiune</t>
  </si>
  <si>
    <t>CESIONAR</t>
  </si>
  <si>
    <t xml:space="preserve">ROMASTRU TRADING SRL </t>
  </si>
  <si>
    <t>CEDENT SALVOFARM   ZALAU</t>
  </si>
  <si>
    <t>FARMEXPERT BUCURESTI</t>
  </si>
  <si>
    <t>SUC. CLUJ</t>
  </si>
  <si>
    <t>CEDENT PERLA MEDIFARM  ZALAU</t>
  </si>
  <si>
    <t>5650</t>
  </si>
  <si>
    <t>FARMEXIM BUCURESTI</t>
  </si>
  <si>
    <t>TOTAL CESIUNI</t>
  </si>
  <si>
    <t>TOTAL PLATI</t>
  </si>
  <si>
    <t>SC REMEDIA FARM SRL</t>
  </si>
  <si>
    <t xml:space="preserve">ARTRIX </t>
  </si>
  <si>
    <t xml:space="preserve"> ZALAU</t>
  </si>
  <si>
    <t xml:space="preserve">HACOFARM </t>
  </si>
  <si>
    <t xml:space="preserve"> HUEDIN</t>
  </si>
  <si>
    <t>PETAL FARM SRL</t>
  </si>
  <si>
    <t xml:space="preserve"> DEJ</t>
  </si>
  <si>
    <t>SANIFARM</t>
  </si>
  <si>
    <t xml:space="preserve">        MEDICAMENTE  PENSIONARI 40 %  - FACTURI CESIONATE</t>
  </si>
  <si>
    <t>LUNA IUNIE  2014</t>
  </si>
  <si>
    <t>188/30.06.14</t>
  </si>
  <si>
    <t>189/30.06.14</t>
  </si>
  <si>
    <t>187/30.06.14</t>
  </si>
  <si>
    <t>0278/30.06.14</t>
  </si>
  <si>
    <t>0279/30.06.14</t>
  </si>
  <si>
    <t>0173/30.06.14</t>
  </si>
  <si>
    <t>0174/30.06.14</t>
  </si>
  <si>
    <t>66/30.06.14</t>
  </si>
  <si>
    <t>67/31.06.14</t>
  </si>
  <si>
    <t>1661673/30.06.14</t>
  </si>
  <si>
    <t>1661674/30.06.14</t>
  </si>
  <si>
    <t>68/30.06.14</t>
  </si>
  <si>
    <t>67/30.06.14</t>
  </si>
  <si>
    <t>5000122/30.06.14</t>
  </si>
  <si>
    <t>5000123/30.06.14</t>
  </si>
  <si>
    <t>0195341/30.06.14</t>
  </si>
  <si>
    <t>0195343/30.06.14</t>
  </si>
  <si>
    <t>0195342/30.06.14</t>
  </si>
  <si>
    <t>9664111/30.06.14</t>
  </si>
  <si>
    <t>9664116/30.06.14</t>
  </si>
  <si>
    <t>9664112/30.06.14</t>
  </si>
  <si>
    <t>2286/30.06.14</t>
  </si>
  <si>
    <t>2288/30.06.14</t>
  </si>
  <si>
    <t>2287/30.06.14</t>
  </si>
  <si>
    <t>691004/30.06.14</t>
  </si>
  <si>
    <t>691005/30.06.14</t>
  </si>
  <si>
    <t>2184/30.06.14</t>
  </si>
  <si>
    <t>2186/30.06.14</t>
  </si>
  <si>
    <t>2185/30.06.14</t>
  </si>
  <si>
    <t>0001010/30.06.14</t>
  </si>
  <si>
    <t>0001012/30.06.14</t>
  </si>
  <si>
    <t>0001011/30.06.14</t>
  </si>
  <si>
    <t>800/30.06.14</t>
  </si>
  <si>
    <t>783/30.06.14</t>
  </si>
  <si>
    <t>801/30.06.14</t>
  </si>
  <si>
    <t>319/30.06.14</t>
  </si>
  <si>
    <t>320/30.06.14</t>
  </si>
  <si>
    <t>280/30.06.14</t>
  </si>
  <si>
    <t>281/30.06.14</t>
  </si>
  <si>
    <t>264/30.06.14</t>
  </si>
  <si>
    <t>265/30.06.14</t>
  </si>
  <si>
    <t>0000327/30.06.14</t>
  </si>
  <si>
    <t>0000326/30.06.14</t>
  </si>
  <si>
    <t>146/30.06.14</t>
  </si>
  <si>
    <t>147/30.06.14</t>
  </si>
  <si>
    <t>1008/30.06.14</t>
  </si>
  <si>
    <t>1007/30.06.14</t>
  </si>
  <si>
    <t>0284617/30.06.14</t>
  </si>
  <si>
    <t>0284439/30.06.14</t>
  </si>
  <si>
    <t>0284618/30.06.14</t>
  </si>
  <si>
    <t>64/30.06.14</t>
  </si>
  <si>
    <t>62/30.06.14</t>
  </si>
  <si>
    <t>63/30.06.14</t>
  </si>
  <si>
    <t>2485/30.06.14</t>
  </si>
  <si>
    <t>2486/30.06.14</t>
  </si>
  <si>
    <t>2495/30.06.14</t>
  </si>
  <si>
    <t>209/30.06.14</t>
  </si>
  <si>
    <t>210/30.06.14</t>
  </si>
  <si>
    <t>0003574/30.06.14</t>
  </si>
  <si>
    <t>0003572/30.06.14</t>
  </si>
  <si>
    <t>0003571/30.06.14</t>
  </si>
  <si>
    <t>0233/30.06.14</t>
  </si>
  <si>
    <t>23/30.06.14</t>
  </si>
  <si>
    <t>24/30.06.14</t>
  </si>
  <si>
    <t>104/30.06.14</t>
  </si>
  <si>
    <t>103/30.06.14</t>
  </si>
  <si>
    <t>963/30.06.14</t>
  </si>
  <si>
    <t>961/30.06.14</t>
  </si>
  <si>
    <t>962/30.06.14</t>
  </si>
  <si>
    <t>609/30.06.14</t>
  </si>
  <si>
    <t>614/30.06.14</t>
  </si>
  <si>
    <t>610/30.06.14</t>
  </si>
  <si>
    <t>286/30.06.14</t>
  </si>
  <si>
    <t>288/31.07.14part.</t>
  </si>
  <si>
    <t>001907/30.06.14</t>
  </si>
  <si>
    <t>001908/30.06.14</t>
  </si>
  <si>
    <t>0156/30.06.14</t>
  </si>
  <si>
    <t>07222/30.06.14</t>
  </si>
  <si>
    <t>07219/30.06.14</t>
  </si>
  <si>
    <t>07215/30.06.14</t>
  </si>
  <si>
    <t>0066105/30.06.14</t>
  </si>
  <si>
    <t>0066107/30.06.14</t>
  </si>
  <si>
    <t>0066106/30.06.14</t>
  </si>
  <si>
    <t>0000513/30.06.14</t>
  </si>
  <si>
    <t>0000512/30.06.14</t>
  </si>
  <si>
    <t>637/30.06.14</t>
  </si>
  <si>
    <t>636/30.06.14</t>
  </si>
  <si>
    <t>635/30.06.14</t>
  </si>
  <si>
    <t>397/30.06.14</t>
  </si>
  <si>
    <t>398/30.06.14</t>
  </si>
  <si>
    <t>0231/30.06.14</t>
  </si>
  <si>
    <t>0230/30.06.14</t>
  </si>
  <si>
    <t>5149/30.06.14</t>
  </si>
  <si>
    <t>00453/30.06.14</t>
  </si>
  <si>
    <t>5150/30.06.14</t>
  </si>
  <si>
    <t>208/30.06.14</t>
  </si>
  <si>
    <t>1209942/30.06.14</t>
  </si>
  <si>
    <t>1209944/30.06.14</t>
  </si>
  <si>
    <t>1209943/30.06.14</t>
  </si>
  <si>
    <t>0298/30.06.14</t>
  </si>
  <si>
    <t>0297/30.06.14</t>
  </si>
  <si>
    <t>235/30.06.14</t>
  </si>
  <si>
    <t>236/30.06.14</t>
  </si>
  <si>
    <t>0000695/30.06.14</t>
  </si>
  <si>
    <t>0000694/30.06.14</t>
  </si>
  <si>
    <t>0000693/30.06.14</t>
  </si>
  <si>
    <t>290/30.06.14</t>
  </si>
  <si>
    <t>289/30.06.14</t>
  </si>
  <si>
    <t>426/30.06.14</t>
  </si>
  <si>
    <t>425/30.06.14</t>
  </si>
  <si>
    <t>5540622/30.06.14</t>
  </si>
  <si>
    <t>5540621/30.06.14</t>
  </si>
  <si>
    <t>92000266/30.06.14</t>
  </si>
  <si>
    <t>92000264/30.06.14</t>
  </si>
  <si>
    <t>92000265/30.06.14</t>
  </si>
  <si>
    <t>186/30.06.14</t>
  </si>
  <si>
    <t>245/30.06.14</t>
  </si>
  <si>
    <t>243/30.06.14</t>
  </si>
  <si>
    <t>244/30.06.14</t>
  </si>
  <si>
    <t>100/30.06.14</t>
  </si>
  <si>
    <t>99/30.06.14</t>
  </si>
  <si>
    <t>118/30.06.14</t>
  </si>
  <si>
    <t>117/30.06.14</t>
  </si>
  <si>
    <t>18086/30.06.14</t>
  </si>
  <si>
    <t>18085/30.06.14</t>
  </si>
  <si>
    <t>80/30.06.14</t>
  </si>
  <si>
    <t>79/30.06.14</t>
  </si>
  <si>
    <t>1555/30.06.14</t>
  </si>
  <si>
    <t>1557/30.06.14</t>
  </si>
  <si>
    <t>1556/30.06.14</t>
  </si>
  <si>
    <t>32/30.06.14</t>
  </si>
  <si>
    <t>31/30.06.14</t>
  </si>
  <si>
    <t>7/30.06.14</t>
  </si>
  <si>
    <t>8/30.06.14</t>
  </si>
  <si>
    <t>29.10.2014</t>
  </si>
  <si>
    <t>3</t>
  </si>
  <si>
    <t>5311</t>
  </si>
  <si>
    <t>0676/30.06.14</t>
  </si>
  <si>
    <t>0675/30.06.14</t>
  </si>
  <si>
    <t>0674/30.06.14</t>
  </si>
  <si>
    <t xml:space="preserve">                            LUNA IUNIE  2014</t>
  </si>
  <si>
    <t>0195362/31.07.14part.</t>
  </si>
  <si>
    <t>02287/30.06.14</t>
  </si>
  <si>
    <t>6605 03 02</t>
  </si>
  <si>
    <t>CAPSELLA FARM</t>
  </si>
  <si>
    <t>CUZAPLAC</t>
  </si>
  <si>
    <t>5731</t>
  </si>
  <si>
    <t>30.10.2014</t>
  </si>
  <si>
    <t xml:space="preserve">         PLATI EFECTUATE  IN LUNA  OCTOMBRIE  2014</t>
  </si>
  <si>
    <t>FACTURI CESIONATE</t>
  </si>
  <si>
    <t>LUNA IUNIE 2014</t>
  </si>
  <si>
    <t xml:space="preserve">TOTAL PLATI PROGRAME </t>
  </si>
  <si>
    <t xml:space="preserve">               FACTURI LUNA  IULIE  - AUGUST 2014 </t>
  </si>
  <si>
    <t xml:space="preserve">      PROGRAME NATIONALE DE SANATATE </t>
  </si>
  <si>
    <t xml:space="preserve">        LUNA  IULIE  - AUGUST 2014 </t>
  </si>
  <si>
    <t xml:space="preserve">  MEDICAMENTE SI MATERIALE SANITARE -  PNS</t>
  </si>
  <si>
    <t xml:space="preserve">                  PLATI EFECTUATE  IN LUNA  OCTOMBRIE  2014</t>
  </si>
  <si>
    <t>TOTAL PLATI PENIONARI 40 %</t>
  </si>
  <si>
    <t xml:space="preserve">              MEDICAMENTE PENSIONARI 40 %</t>
  </si>
  <si>
    <t xml:space="preserve">                             PLATI EFECTUATE  IN LUNA  OCTOMBRIE  2014</t>
  </si>
  <si>
    <t>Nr.  Con-tract 2014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</si>
</sst>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409]dddd\,\ mmmm\ dd\,\ yyyy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11"/>
      <name val="Arial Narrow"/>
      <family val="2"/>
    </font>
    <font>
      <b/>
      <sz val="8"/>
      <name val="Tahoma"/>
      <family val="0"/>
    </font>
    <font>
      <sz val="8"/>
      <name val="Tahoma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ck"/>
      <top style="medium"/>
      <bottom style="medium"/>
    </border>
    <border>
      <left style="thin"/>
      <right style="thick"/>
      <top style="thin"/>
      <bottom>
        <color indexed="63"/>
      </bottom>
    </border>
    <border>
      <left style="thin"/>
      <right style="thick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4" fontId="0" fillId="0" borderId="0" xfId="0" applyNumberForma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right"/>
    </xf>
    <xf numFmtId="49" fontId="0" fillId="0" borderId="0" xfId="0" applyNumberFormat="1" applyFill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/>
    </xf>
    <xf numFmtId="49" fontId="5" fillId="0" borderId="7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/>
    </xf>
    <xf numFmtId="1" fontId="5" fillId="0" borderId="9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4" fontId="5" fillId="0" borderId="12" xfId="0" applyNumberFormat="1" applyFont="1" applyFill="1" applyBorder="1" applyAlignment="1">
      <alignment horizontal="center"/>
    </xf>
    <xf numFmtId="4" fontId="5" fillId="0" borderId="13" xfId="0" applyNumberFormat="1" applyFont="1" applyFill="1" applyBorder="1" applyAlignment="1">
      <alignment horizontal="right"/>
    </xf>
    <xf numFmtId="0" fontId="5" fillId="0" borderId="14" xfId="0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0" fillId="0" borderId="9" xfId="0" applyFill="1" applyBorder="1" applyAlignment="1">
      <alignment horizontal="center"/>
    </xf>
    <xf numFmtId="4" fontId="5" fillId="0" borderId="9" xfId="0" applyNumberFormat="1" applyFont="1" applyFill="1" applyBorder="1" applyAlignment="1">
      <alignment horizontal="center"/>
    </xf>
    <xf numFmtId="4" fontId="5" fillId="0" borderId="16" xfId="0" applyNumberFormat="1" applyFont="1" applyFill="1" applyBorder="1" applyAlignment="1">
      <alignment horizontal="right"/>
    </xf>
    <xf numFmtId="0" fontId="5" fillId="0" borderId="17" xfId="0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4" fontId="5" fillId="0" borderId="17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4" fontId="0" fillId="0" borderId="0" xfId="0" applyNumberFormat="1" applyFill="1" applyAlignment="1">
      <alignment/>
    </xf>
    <xf numFmtId="4" fontId="5" fillId="0" borderId="18" xfId="0" applyNumberFormat="1" applyFont="1" applyFill="1" applyBorder="1" applyAlignment="1">
      <alignment horizontal="center"/>
    </xf>
    <xf numFmtId="4" fontId="5" fillId="0" borderId="19" xfId="0" applyNumberFormat="1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1" fontId="5" fillId="0" borderId="21" xfId="0" applyNumberFormat="1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/>
    </xf>
    <xf numFmtId="49" fontId="5" fillId="0" borderId="23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/>
    </xf>
    <xf numFmtId="4" fontId="0" fillId="0" borderId="16" xfId="0" applyNumberFormat="1" applyFill="1" applyBorder="1" applyAlignment="1">
      <alignment horizontal="right"/>
    </xf>
    <xf numFmtId="1" fontId="5" fillId="0" borderId="10" xfId="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4" fillId="0" borderId="21" xfId="0" applyFont="1" applyFill="1" applyBorder="1" applyAlignment="1">
      <alignment horizontal="left"/>
    </xf>
    <xf numFmtId="49" fontId="5" fillId="0" borderId="25" xfId="0" applyNumberFormat="1" applyFont="1" applyFill="1" applyBorder="1" applyAlignment="1">
      <alignment horizontal="center"/>
    </xf>
    <xf numFmtId="49" fontId="5" fillId="0" borderId="26" xfId="0" applyNumberFormat="1" applyFont="1" applyFill="1" applyBorder="1" applyAlignment="1">
      <alignment horizontal="center"/>
    </xf>
    <xf numFmtId="0" fontId="7" fillId="0" borderId="9" xfId="0" applyFont="1" applyFill="1" applyBorder="1" applyAlignment="1">
      <alignment horizontal="left"/>
    </xf>
    <xf numFmtId="4" fontId="5" fillId="0" borderId="27" xfId="0" applyNumberFormat="1" applyFont="1" applyFill="1" applyBorder="1" applyAlignment="1">
      <alignment horizontal="right"/>
    </xf>
    <xf numFmtId="0" fontId="4" fillId="0" borderId="9" xfId="0" applyFont="1" applyFill="1" applyBorder="1" applyAlignment="1">
      <alignment horizontal="left"/>
    </xf>
    <xf numFmtId="49" fontId="5" fillId="0" borderId="22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1" fontId="5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7" fillId="0" borderId="21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center"/>
    </xf>
    <xf numFmtId="4" fontId="5" fillId="0" borderId="21" xfId="0" applyNumberFormat="1" applyFont="1" applyFill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0" fontId="7" fillId="0" borderId="21" xfId="0" applyFont="1" applyBorder="1" applyAlignment="1">
      <alignment horizontal="left"/>
    </xf>
    <xf numFmtId="1" fontId="5" fillId="0" borderId="21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8" fillId="0" borderId="9" xfId="0" applyFont="1" applyFill="1" applyBorder="1" applyAlignment="1">
      <alignment/>
    </xf>
    <xf numFmtId="0" fontId="5" fillId="0" borderId="21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4" fontId="5" fillId="0" borderId="27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9" xfId="0" applyFont="1" applyFill="1" applyBorder="1" applyAlignment="1">
      <alignment horizontal="left"/>
    </xf>
    <xf numFmtId="4" fontId="5" fillId="0" borderId="16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49" fontId="5" fillId="0" borderId="29" xfId="0" applyNumberFormat="1" applyFont="1" applyFill="1" applyBorder="1" applyAlignment="1">
      <alignment horizontal="center"/>
    </xf>
    <xf numFmtId="0" fontId="5" fillId="0" borderId="29" xfId="0" applyFont="1" applyFill="1" applyBorder="1" applyAlignment="1">
      <alignment horizontal="left"/>
    </xf>
    <xf numFmtId="0" fontId="5" fillId="0" borderId="29" xfId="0" applyFont="1" applyBorder="1" applyAlignment="1">
      <alignment horizontal="center"/>
    </xf>
    <xf numFmtId="0" fontId="0" fillId="0" borderId="29" xfId="0" applyFill="1" applyBorder="1" applyAlignment="1">
      <alignment horizontal="center"/>
    </xf>
    <xf numFmtId="4" fontId="5" fillId="0" borderId="29" xfId="0" applyNumberFormat="1" applyFont="1" applyFill="1" applyBorder="1" applyAlignment="1">
      <alignment horizontal="center"/>
    </xf>
    <xf numFmtId="4" fontId="5" fillId="0" borderId="30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/>
    </xf>
    <xf numFmtId="49" fontId="5" fillId="0" borderId="31" xfId="0" applyNumberFormat="1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/>
    </xf>
    <xf numFmtId="0" fontId="5" fillId="0" borderId="4" xfId="0" applyFont="1" applyFill="1" applyBorder="1" applyAlignment="1">
      <alignment horizontal="center"/>
    </xf>
    <xf numFmtId="4" fontId="5" fillId="0" borderId="3" xfId="0" applyNumberFormat="1" applyFont="1" applyFill="1" applyBorder="1" applyAlignment="1">
      <alignment/>
    </xf>
    <xf numFmtId="4" fontId="5" fillId="0" borderId="4" xfId="0" applyNumberFormat="1" applyFont="1" applyFill="1" applyBorder="1" applyAlignment="1">
      <alignment horizontal="center"/>
    </xf>
    <xf numFmtId="4" fontId="5" fillId="0" borderId="32" xfId="0" applyNumberFormat="1" applyFont="1" applyFill="1" applyBorder="1" applyAlignment="1">
      <alignment horizontal="center"/>
    </xf>
    <xf numFmtId="4" fontId="0" fillId="0" borderId="0" xfId="0" applyNumberFormat="1" applyFill="1" applyAlignment="1">
      <alignment horizontal="right"/>
    </xf>
    <xf numFmtId="4" fontId="5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Alignment="1">
      <alignment/>
    </xf>
    <xf numFmtId="49" fontId="6" fillId="0" borderId="4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/>
    </xf>
    <xf numFmtId="4" fontId="5" fillId="0" borderId="33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1" fontId="5" fillId="0" borderId="3" xfId="0" applyNumberFormat="1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4" fontId="5" fillId="0" borderId="3" xfId="0" applyNumberFormat="1" applyFont="1" applyFill="1" applyBorder="1" applyAlignment="1">
      <alignment horizontal="center"/>
    </xf>
    <xf numFmtId="4" fontId="5" fillId="0" borderId="5" xfId="0" applyNumberFormat="1" applyFont="1" applyFill="1" applyBorder="1" applyAlignment="1">
      <alignment horizontal="right"/>
    </xf>
    <xf numFmtId="0" fontId="5" fillId="0" borderId="34" xfId="0" applyFont="1" applyFill="1" applyBorder="1" applyAlignment="1">
      <alignment horizontal="center"/>
    </xf>
    <xf numFmtId="0" fontId="4" fillId="0" borderId="29" xfId="0" applyFont="1" applyFill="1" applyBorder="1" applyAlignment="1">
      <alignment/>
    </xf>
    <xf numFmtId="1" fontId="5" fillId="0" borderId="29" xfId="0" applyNumberFormat="1" applyFont="1" applyFill="1" applyBorder="1" applyAlignment="1">
      <alignment horizontal="center"/>
    </xf>
    <xf numFmtId="4" fontId="5" fillId="0" borderId="0" xfId="0" applyNumberFormat="1" applyFont="1" applyFill="1" applyAlignment="1">
      <alignment horizontal="right"/>
    </xf>
    <xf numFmtId="4" fontId="0" fillId="0" borderId="0" xfId="0" applyNumberForma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35" xfId="0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" fontId="5" fillId="0" borderId="35" xfId="0" applyNumberFormat="1" applyFont="1" applyFill="1" applyBorder="1" applyAlignment="1">
      <alignment horizontal="center"/>
    </xf>
    <xf numFmtId="0" fontId="0" fillId="0" borderId="9" xfId="0" applyFill="1" applyBorder="1" applyAlignment="1">
      <alignment/>
    </xf>
    <xf numFmtId="49" fontId="5" fillId="0" borderId="9" xfId="0" applyNumberFormat="1" applyFont="1" applyBorder="1" applyAlignment="1">
      <alignment horizontal="center"/>
    </xf>
    <xf numFmtId="49" fontId="5" fillId="0" borderId="36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" fontId="9" fillId="0" borderId="37" xfId="0" applyNumberFormat="1" applyFont="1" applyFill="1" applyBorder="1" applyAlignment="1">
      <alignment horizontal="right"/>
    </xf>
    <xf numFmtId="4" fontId="5" fillId="0" borderId="38" xfId="0" applyNumberFormat="1" applyFont="1" applyFill="1" applyBorder="1" applyAlignment="1">
      <alignment horizontal="center"/>
    </xf>
    <xf numFmtId="49" fontId="5" fillId="0" borderId="36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0" fontId="4" fillId="0" borderId="21" xfId="0" applyFont="1" applyBorder="1" applyAlignment="1">
      <alignment horizontal="left"/>
    </xf>
    <xf numFmtId="0" fontId="5" fillId="0" borderId="16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left"/>
    </xf>
    <xf numFmtId="0" fontId="5" fillId="0" borderId="3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8" xfId="0" applyFont="1" applyFill="1" applyBorder="1" applyAlignment="1">
      <alignment/>
    </xf>
    <xf numFmtId="0" fontId="0" fillId="0" borderId="0" xfId="0" applyFill="1" applyAlignment="1">
      <alignment horizontal="right"/>
    </xf>
    <xf numFmtId="4" fontId="5" fillId="0" borderId="40" xfId="0" applyNumberFormat="1" applyFont="1" applyFill="1" applyBorder="1" applyAlignment="1">
      <alignment horizontal="center" vertical="center" wrapText="1"/>
    </xf>
    <xf numFmtId="4" fontId="5" fillId="0" borderId="41" xfId="0" applyNumberFormat="1" applyFont="1" applyFill="1" applyBorder="1" applyAlignment="1">
      <alignment horizontal="center"/>
    </xf>
    <xf numFmtId="4" fontId="12" fillId="0" borderId="42" xfId="0" applyNumberFormat="1" applyFont="1" applyFill="1" applyBorder="1" applyAlignment="1">
      <alignment horizontal="center"/>
    </xf>
    <xf numFmtId="4" fontId="12" fillId="0" borderId="37" xfId="0" applyNumberFormat="1" applyFont="1" applyFill="1" applyBorder="1" applyAlignment="1">
      <alignment horizontal="center"/>
    </xf>
    <xf numFmtId="0" fontId="13" fillId="0" borderId="37" xfId="0" applyFont="1" applyFill="1" applyBorder="1" applyAlignment="1">
      <alignment/>
    </xf>
    <xf numFmtId="4" fontId="12" fillId="0" borderId="41" xfId="0" applyNumberFormat="1" applyFont="1" applyFill="1" applyBorder="1" applyAlignment="1">
      <alignment horizontal="center"/>
    </xf>
    <xf numFmtId="4" fontId="12" fillId="0" borderId="40" xfId="0" applyNumberFormat="1" applyFont="1" applyFill="1" applyBorder="1" applyAlignment="1">
      <alignment horizontal="center"/>
    </xf>
    <xf numFmtId="4" fontId="12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 horizontal="right"/>
    </xf>
    <xf numFmtId="0" fontId="14" fillId="0" borderId="0" xfId="0" applyFont="1" applyAlignment="1">
      <alignment horizontal="center"/>
    </xf>
    <xf numFmtId="4" fontId="14" fillId="0" borderId="0" xfId="0" applyNumberFormat="1" applyFont="1" applyFill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0"/>
  <sheetViews>
    <sheetView tabSelected="1" workbookViewId="0" topLeftCell="A454">
      <selection activeCell="H267" sqref="H267"/>
    </sheetView>
  </sheetViews>
  <sheetFormatPr defaultColWidth="9.140625" defaultRowHeight="12.75"/>
  <cols>
    <col min="1" max="1" width="1.8515625" style="3" customWidth="1"/>
    <col min="2" max="2" width="5.57421875" style="11" customWidth="1"/>
    <col min="3" max="3" width="27.57421875" style="3" customWidth="1"/>
    <col min="4" max="4" width="16.28125" style="3" customWidth="1"/>
    <col min="5" max="5" width="12.421875" style="3" customWidth="1"/>
    <col min="6" max="6" width="18.8515625" style="3" customWidth="1"/>
    <col min="7" max="7" width="15.7109375" style="3" customWidth="1"/>
    <col min="8" max="8" width="14.8515625" style="3" customWidth="1"/>
    <col min="9" max="9" width="14.00390625" style="3" customWidth="1"/>
    <col min="10" max="10" width="13.57421875" style="3" customWidth="1"/>
    <col min="11" max="16384" width="9.140625" style="3" customWidth="1"/>
  </cols>
  <sheetData>
    <row r="1" spans="1:8" ht="12.75">
      <c r="A1" s="1" t="s">
        <v>1</v>
      </c>
      <c r="B1" s="2"/>
      <c r="C1" s="1"/>
      <c r="E1" s="4"/>
      <c r="F1" s="5"/>
      <c r="G1" s="5"/>
      <c r="H1" s="6"/>
    </row>
    <row r="2" spans="1:8" ht="12.75">
      <c r="A2" s="1" t="s">
        <v>2</v>
      </c>
      <c r="B2" s="2"/>
      <c r="C2" s="1"/>
      <c r="E2" s="4"/>
      <c r="F2" s="5"/>
      <c r="G2" s="5"/>
      <c r="H2" s="6"/>
    </row>
    <row r="3" spans="1:8" ht="12.75">
      <c r="A3" s="1"/>
      <c r="B3" s="2"/>
      <c r="C3" s="1"/>
      <c r="E3" s="4"/>
      <c r="F3" s="5"/>
      <c r="G3" s="5"/>
      <c r="H3" s="6"/>
    </row>
    <row r="4" spans="1:8" ht="12.75">
      <c r="A4" s="4"/>
      <c r="B4" s="7"/>
      <c r="C4" s="4"/>
      <c r="D4" s="4" t="s">
        <v>271</v>
      </c>
      <c r="E4" s="4"/>
      <c r="F4" s="5"/>
      <c r="G4" s="5"/>
      <c r="H4" s="6"/>
    </row>
    <row r="5" spans="1:8" ht="12.75">
      <c r="A5" s="1"/>
      <c r="B5" s="2"/>
      <c r="C5" s="1"/>
      <c r="D5" s="1"/>
      <c r="E5" s="4"/>
      <c r="F5" s="5"/>
      <c r="G5" s="5"/>
      <c r="H5" s="6"/>
    </row>
    <row r="6" spans="1:8" ht="12.75">
      <c r="A6" s="4"/>
      <c r="B6" s="7"/>
      <c r="C6" s="8"/>
      <c r="D6" s="9"/>
      <c r="E6" s="9" t="s">
        <v>3</v>
      </c>
      <c r="F6" s="10" t="s">
        <v>4</v>
      </c>
      <c r="H6" s="6"/>
    </row>
    <row r="7" spans="1:8" ht="12.75">
      <c r="A7" s="4"/>
      <c r="B7" s="7"/>
      <c r="C7" s="8"/>
      <c r="D7" s="8" t="s">
        <v>122</v>
      </c>
      <c r="E7" s="8"/>
      <c r="G7" s="5"/>
      <c r="H7" s="6"/>
    </row>
    <row r="8" spans="2:8" ht="12.75">
      <c r="B8" s="2" t="s">
        <v>5</v>
      </c>
      <c r="C8" s="1"/>
      <c r="E8" s="4"/>
      <c r="F8" s="5"/>
      <c r="G8" s="5" t="s">
        <v>270</v>
      </c>
      <c r="H8" s="6"/>
    </row>
    <row r="9" spans="5:8" ht="13.5" thickBot="1">
      <c r="E9" s="4"/>
      <c r="F9" s="5"/>
      <c r="G9" s="5"/>
      <c r="H9" s="6"/>
    </row>
    <row r="10" spans="1:8" ht="46.5" customHeight="1" thickBot="1">
      <c r="A10" s="12" t="s">
        <v>6</v>
      </c>
      <c r="B10" s="13" t="s">
        <v>283</v>
      </c>
      <c r="C10" s="12" t="s">
        <v>8</v>
      </c>
      <c r="D10" s="14" t="s">
        <v>9</v>
      </c>
      <c r="E10" s="15" t="s">
        <v>10</v>
      </c>
      <c r="F10" s="16" t="s">
        <v>11</v>
      </c>
      <c r="G10" s="17" t="s">
        <v>12</v>
      </c>
      <c r="H10" s="18" t="s">
        <v>13</v>
      </c>
    </row>
    <row r="11" spans="1:8" ht="12.75">
      <c r="A11" s="19"/>
      <c r="B11" s="20">
        <v>1956</v>
      </c>
      <c r="C11" s="21" t="s">
        <v>14</v>
      </c>
      <c r="D11" s="22"/>
      <c r="E11" s="23"/>
      <c r="F11" s="24" t="s">
        <v>123</v>
      </c>
      <c r="G11" s="25">
        <v>157693.29</v>
      </c>
      <c r="H11" s="26">
        <f>G11++G12+G13</f>
        <v>188691.48</v>
      </c>
    </row>
    <row r="12" spans="1:8" ht="12.75">
      <c r="A12" s="27"/>
      <c r="B12" s="28"/>
      <c r="C12" s="29" t="s">
        <v>15</v>
      </c>
      <c r="D12" s="22"/>
      <c r="E12" s="30"/>
      <c r="F12" s="31" t="s">
        <v>124</v>
      </c>
      <c r="G12" s="31">
        <v>23885.61</v>
      </c>
      <c r="H12" s="32"/>
    </row>
    <row r="13" spans="1:8" ht="12.75">
      <c r="A13" s="27"/>
      <c r="B13" s="28"/>
      <c r="C13" s="29"/>
      <c r="D13" s="22"/>
      <c r="E13" s="30"/>
      <c r="F13" s="31" t="s">
        <v>125</v>
      </c>
      <c r="G13" s="31">
        <v>7112.58</v>
      </c>
      <c r="H13" s="32"/>
    </row>
    <row r="14" spans="1:8" ht="12.75">
      <c r="A14" s="27"/>
      <c r="B14" s="28"/>
      <c r="C14" s="29"/>
      <c r="D14" s="22"/>
      <c r="E14" s="30"/>
      <c r="F14" s="31"/>
      <c r="G14" s="33"/>
      <c r="H14" s="32"/>
    </row>
    <row r="15" spans="1:8" ht="12.75">
      <c r="A15" s="27"/>
      <c r="B15" s="28">
        <v>1958</v>
      </c>
      <c r="C15" s="34" t="s">
        <v>16</v>
      </c>
      <c r="D15" s="22"/>
      <c r="E15" s="30"/>
      <c r="F15" s="31" t="s">
        <v>126</v>
      </c>
      <c r="G15" s="35">
        <v>26679.9</v>
      </c>
      <c r="H15" s="32">
        <f>G15+G16+G17</f>
        <v>29031.9</v>
      </c>
    </row>
    <row r="16" spans="1:8" ht="12.75">
      <c r="A16" s="27"/>
      <c r="B16" s="28"/>
      <c r="C16" s="29" t="s">
        <v>18</v>
      </c>
      <c r="D16" s="22"/>
      <c r="E16" s="30"/>
      <c r="F16" s="31" t="s">
        <v>127</v>
      </c>
      <c r="G16" s="35">
        <v>2352</v>
      </c>
      <c r="H16" s="32"/>
    </row>
    <row r="17" spans="1:8" ht="12.75">
      <c r="A17" s="27"/>
      <c r="B17" s="28"/>
      <c r="C17" s="29"/>
      <c r="D17" s="22"/>
      <c r="E17" s="30"/>
      <c r="F17" s="31"/>
      <c r="G17" s="35"/>
      <c r="H17" s="32"/>
    </row>
    <row r="18" spans="1:8" ht="12.75">
      <c r="A18" s="27"/>
      <c r="B18" s="28">
        <v>1959</v>
      </c>
      <c r="C18" s="34" t="s">
        <v>19</v>
      </c>
      <c r="D18" s="22"/>
      <c r="E18" s="30"/>
      <c r="F18" s="31" t="s">
        <v>128</v>
      </c>
      <c r="G18" s="35">
        <v>15853.19</v>
      </c>
      <c r="H18" s="32">
        <f>G18+G19</f>
        <v>16552.04</v>
      </c>
    </row>
    <row r="19" spans="1:8" ht="12.75">
      <c r="A19" s="27"/>
      <c r="B19" s="28"/>
      <c r="C19" s="29" t="s">
        <v>21</v>
      </c>
      <c r="D19" s="22"/>
      <c r="E19" s="30"/>
      <c r="F19" s="31" t="s">
        <v>129</v>
      </c>
      <c r="G19" s="35">
        <v>698.85</v>
      </c>
      <c r="H19" s="32"/>
    </row>
    <row r="20" spans="1:8" ht="12.75">
      <c r="A20" s="27"/>
      <c r="B20" s="28"/>
      <c r="C20" s="29"/>
      <c r="D20" s="22"/>
      <c r="E20" s="30"/>
      <c r="F20" s="31"/>
      <c r="G20" s="35"/>
      <c r="H20" s="32"/>
    </row>
    <row r="21" spans="1:8" ht="12.75">
      <c r="A21" s="27"/>
      <c r="B21" s="28">
        <v>1960</v>
      </c>
      <c r="C21" s="34" t="s">
        <v>22</v>
      </c>
      <c r="D21" s="22"/>
      <c r="E21" s="30"/>
      <c r="F21" s="31" t="s">
        <v>130</v>
      </c>
      <c r="G21" s="35">
        <v>27511.05</v>
      </c>
      <c r="H21" s="32">
        <f>G21+G22</f>
        <v>29114.61</v>
      </c>
    </row>
    <row r="22" spans="1:8" ht="12.75">
      <c r="A22" s="27"/>
      <c r="B22" s="28"/>
      <c r="C22" s="29" t="s">
        <v>23</v>
      </c>
      <c r="D22" s="22"/>
      <c r="E22" s="30"/>
      <c r="F22" s="31" t="s">
        <v>131</v>
      </c>
      <c r="G22" s="35">
        <v>1603.56</v>
      </c>
      <c r="H22" s="32"/>
    </row>
    <row r="23" spans="1:8" ht="12.75">
      <c r="A23" s="27"/>
      <c r="B23" s="28"/>
      <c r="C23" s="29"/>
      <c r="D23" s="22"/>
      <c r="E23" s="30"/>
      <c r="F23" s="31"/>
      <c r="G23" s="35"/>
      <c r="H23" s="32"/>
    </row>
    <row r="24" spans="1:8" ht="12.75">
      <c r="A24" s="27"/>
      <c r="B24" s="28">
        <v>1961</v>
      </c>
      <c r="C24" s="34" t="s">
        <v>24</v>
      </c>
      <c r="D24" s="22"/>
      <c r="E24" s="30"/>
      <c r="F24" s="31" t="s">
        <v>132</v>
      </c>
      <c r="G24" s="35">
        <v>54065.84</v>
      </c>
      <c r="H24" s="32">
        <f>G24+G25</f>
        <v>58428.67999999999</v>
      </c>
    </row>
    <row r="25" spans="1:8" ht="12.75">
      <c r="A25" s="27"/>
      <c r="B25" s="28"/>
      <c r="C25" s="29" t="s">
        <v>25</v>
      </c>
      <c r="D25" s="22"/>
      <c r="E25" s="30"/>
      <c r="F25" s="31" t="s">
        <v>133</v>
      </c>
      <c r="G25" s="35">
        <v>4362.84</v>
      </c>
      <c r="H25" s="32"/>
    </row>
    <row r="26" spans="1:8" ht="12.75">
      <c r="A26" s="27"/>
      <c r="B26" s="28"/>
      <c r="C26" s="29"/>
      <c r="D26" s="22"/>
      <c r="E26" s="30"/>
      <c r="F26" s="31"/>
      <c r="G26" s="35"/>
      <c r="H26" s="32"/>
    </row>
    <row r="27" spans="1:8" ht="12.75">
      <c r="A27" s="27"/>
      <c r="B27" s="28">
        <v>1962</v>
      </c>
      <c r="C27" s="34" t="s">
        <v>26</v>
      </c>
      <c r="D27" s="22"/>
      <c r="E27" s="30"/>
      <c r="F27" s="31" t="s">
        <v>134</v>
      </c>
      <c r="G27" s="35">
        <v>106281.42</v>
      </c>
      <c r="H27" s="32">
        <f>G27+G28+G29+G30</f>
        <v>125645.37</v>
      </c>
    </row>
    <row r="28" spans="1:8" ht="12.75">
      <c r="A28" s="27"/>
      <c r="B28" s="28"/>
      <c r="C28" s="29" t="s">
        <v>27</v>
      </c>
      <c r="D28" s="22"/>
      <c r="E28" s="30"/>
      <c r="F28" s="31" t="s">
        <v>130</v>
      </c>
      <c r="G28" s="35">
        <v>12550.41</v>
      </c>
      <c r="H28" s="32"/>
    </row>
    <row r="29" spans="1:8" ht="12.75">
      <c r="A29" s="27"/>
      <c r="B29" s="28"/>
      <c r="C29" s="29"/>
      <c r="D29" s="22"/>
      <c r="E29" s="30"/>
      <c r="F29" s="31" t="s">
        <v>135</v>
      </c>
      <c r="G29" s="35">
        <v>6813.54</v>
      </c>
      <c r="H29" s="32"/>
    </row>
    <row r="30" spans="1:8" ht="12.75">
      <c r="A30" s="27"/>
      <c r="B30" s="28"/>
      <c r="C30" s="29"/>
      <c r="D30" s="22"/>
      <c r="E30" s="30"/>
      <c r="F30" s="31"/>
      <c r="G30" s="35"/>
      <c r="H30" s="32"/>
    </row>
    <row r="31" spans="1:8" ht="12.75">
      <c r="A31" s="27"/>
      <c r="B31" s="28">
        <v>1963</v>
      </c>
      <c r="C31" s="34" t="s">
        <v>28</v>
      </c>
      <c r="D31" s="22"/>
      <c r="E31" s="30"/>
      <c r="F31" s="31" t="s">
        <v>136</v>
      </c>
      <c r="G31" s="35">
        <v>163039.11</v>
      </c>
      <c r="H31" s="32">
        <f>G31+G32+G33</f>
        <v>177383.75999999998</v>
      </c>
    </row>
    <row r="32" spans="1:8" ht="12.75">
      <c r="A32" s="27"/>
      <c r="B32" s="28"/>
      <c r="C32" s="29" t="s">
        <v>17</v>
      </c>
      <c r="D32" s="22"/>
      <c r="E32" s="30"/>
      <c r="F32" s="31" t="s">
        <v>137</v>
      </c>
      <c r="G32" s="35">
        <v>14344.65</v>
      </c>
      <c r="H32" s="32"/>
    </row>
    <row r="33" spans="1:8" ht="12.75">
      <c r="A33" s="27"/>
      <c r="B33" s="28"/>
      <c r="C33" s="29"/>
      <c r="D33" s="22"/>
      <c r="E33" s="30"/>
      <c r="F33" s="31"/>
      <c r="G33" s="35"/>
      <c r="H33" s="32"/>
    </row>
    <row r="34" spans="1:9" ht="12.75">
      <c r="A34" s="27"/>
      <c r="B34" s="28">
        <v>1964</v>
      </c>
      <c r="C34" s="34" t="s">
        <v>29</v>
      </c>
      <c r="D34" s="22"/>
      <c r="E34" s="30"/>
      <c r="F34" s="31" t="s">
        <v>138</v>
      </c>
      <c r="G34" s="35">
        <v>136445.99</v>
      </c>
      <c r="H34" s="32">
        <f>G34+G35+G36+G37</f>
        <v>148568.71</v>
      </c>
      <c r="I34" s="1"/>
    </row>
    <row r="35" spans="1:9" ht="12.75">
      <c r="A35" s="27"/>
      <c r="B35" s="28"/>
      <c r="C35" s="29" t="s">
        <v>20</v>
      </c>
      <c r="D35" s="22"/>
      <c r="E35" s="30"/>
      <c r="F35" s="31" t="s">
        <v>139</v>
      </c>
      <c r="G35" s="35">
        <v>2230.26</v>
      </c>
      <c r="H35" s="32"/>
      <c r="I35" s="1"/>
    </row>
    <row r="36" spans="1:9" ht="12.75">
      <c r="A36" s="27"/>
      <c r="B36" s="28"/>
      <c r="C36" s="29"/>
      <c r="D36" s="22"/>
      <c r="E36" s="30"/>
      <c r="F36" s="31" t="s">
        <v>140</v>
      </c>
      <c r="G36" s="35">
        <v>9892.46</v>
      </c>
      <c r="H36" s="32"/>
      <c r="I36" s="1"/>
    </row>
    <row r="37" spans="1:9" ht="12.75">
      <c r="A37" s="27"/>
      <c r="B37" s="28"/>
      <c r="C37" s="29"/>
      <c r="D37" s="22"/>
      <c r="E37" s="30"/>
      <c r="F37" s="31"/>
      <c r="G37" s="35"/>
      <c r="H37" s="32"/>
      <c r="I37" s="1"/>
    </row>
    <row r="38" spans="1:9" ht="12.75">
      <c r="A38" s="27"/>
      <c r="B38" s="28"/>
      <c r="C38" s="29"/>
      <c r="D38" s="22"/>
      <c r="E38" s="30"/>
      <c r="F38" s="31"/>
      <c r="G38" s="35"/>
      <c r="H38" s="32"/>
      <c r="I38" s="1"/>
    </row>
    <row r="39" spans="1:8" ht="12.75">
      <c r="A39" s="27"/>
      <c r="B39" s="28">
        <v>1965</v>
      </c>
      <c r="C39" s="34" t="s">
        <v>30</v>
      </c>
      <c r="D39" s="22"/>
      <c r="E39" s="30"/>
      <c r="F39" s="36" t="s">
        <v>141</v>
      </c>
      <c r="G39" s="31">
        <v>40782.09</v>
      </c>
      <c r="H39" s="32">
        <f>G39+G40+G41</f>
        <v>43173.47</v>
      </c>
    </row>
    <row r="40" spans="1:8" ht="12.75">
      <c r="A40" s="27"/>
      <c r="B40" s="28"/>
      <c r="C40" s="29" t="s">
        <v>15</v>
      </c>
      <c r="D40" s="22"/>
      <c r="E40" s="30"/>
      <c r="F40" s="36" t="s">
        <v>142</v>
      </c>
      <c r="G40" s="31">
        <v>217.4</v>
      </c>
      <c r="H40" s="32"/>
    </row>
    <row r="41" spans="1:8" ht="12.75">
      <c r="A41" s="27"/>
      <c r="B41" s="28"/>
      <c r="C41" s="29"/>
      <c r="D41" s="22"/>
      <c r="E41" s="30"/>
      <c r="F41" s="36" t="s">
        <v>143</v>
      </c>
      <c r="G41" s="31">
        <v>2173.98</v>
      </c>
      <c r="H41" s="32"/>
    </row>
    <row r="42" spans="1:8" ht="12.75">
      <c r="A42" s="27"/>
      <c r="B42" s="28"/>
      <c r="C42" s="29"/>
      <c r="D42" s="22"/>
      <c r="E42" s="30"/>
      <c r="F42" s="36"/>
      <c r="G42" s="31"/>
      <c r="H42" s="32"/>
    </row>
    <row r="43" spans="1:8" ht="12.75">
      <c r="A43" s="27"/>
      <c r="B43" s="28">
        <v>1966</v>
      </c>
      <c r="C43" s="34" t="s">
        <v>31</v>
      </c>
      <c r="D43" s="22"/>
      <c r="E43" s="30"/>
      <c r="F43" s="31" t="s">
        <v>144</v>
      </c>
      <c r="G43" s="35">
        <v>29079.1</v>
      </c>
      <c r="H43" s="32">
        <f>G43+G44+G45</f>
        <v>104753.29</v>
      </c>
    </row>
    <row r="44" spans="1:8" ht="12.75">
      <c r="A44" s="27"/>
      <c r="B44" s="28"/>
      <c r="C44" s="29" t="s">
        <v>15</v>
      </c>
      <c r="D44" s="22"/>
      <c r="E44" s="30"/>
      <c r="F44" s="31" t="s">
        <v>145</v>
      </c>
      <c r="G44" s="35">
        <v>73611.52</v>
      </c>
      <c r="H44" s="32"/>
    </row>
    <row r="45" spans="1:8" ht="12.75">
      <c r="A45" s="27"/>
      <c r="B45" s="28"/>
      <c r="C45" s="29"/>
      <c r="D45" s="22"/>
      <c r="E45" s="30"/>
      <c r="F45" s="31" t="s">
        <v>146</v>
      </c>
      <c r="G45" s="35">
        <v>2062.67</v>
      </c>
      <c r="H45" s="32"/>
    </row>
    <row r="46" spans="1:8" ht="12.75">
      <c r="A46" s="27"/>
      <c r="B46" s="28"/>
      <c r="C46" s="29"/>
      <c r="D46" s="22"/>
      <c r="E46" s="30"/>
      <c r="F46" s="31"/>
      <c r="G46" s="35"/>
      <c r="H46" s="32"/>
    </row>
    <row r="47" spans="1:8" ht="12.75">
      <c r="A47" s="27"/>
      <c r="B47" s="28">
        <v>1967</v>
      </c>
      <c r="C47" s="34" t="s">
        <v>32</v>
      </c>
      <c r="D47" s="22"/>
      <c r="E47" s="30"/>
      <c r="F47" s="31" t="s">
        <v>147</v>
      </c>
      <c r="G47" s="35">
        <v>53431.3</v>
      </c>
      <c r="H47" s="32">
        <f>G47+G48</f>
        <v>58978.01</v>
      </c>
    </row>
    <row r="48" spans="1:8" ht="12.75">
      <c r="A48" s="27"/>
      <c r="B48" s="28"/>
      <c r="C48" s="29" t="s">
        <v>15</v>
      </c>
      <c r="D48" s="22"/>
      <c r="E48" s="30"/>
      <c r="F48" s="31" t="s">
        <v>148</v>
      </c>
      <c r="G48" s="35">
        <v>5546.71</v>
      </c>
      <c r="H48" s="32"/>
    </row>
    <row r="49" spans="1:8" ht="12.75">
      <c r="A49" s="27"/>
      <c r="B49" s="28"/>
      <c r="C49" s="29"/>
      <c r="D49" s="22"/>
      <c r="E49" s="30"/>
      <c r="F49" s="31"/>
      <c r="G49" s="35"/>
      <c r="H49" s="32"/>
    </row>
    <row r="50" spans="1:8" ht="12.75">
      <c r="A50" s="27"/>
      <c r="B50" s="28">
        <v>1968</v>
      </c>
      <c r="C50" s="34" t="s">
        <v>33</v>
      </c>
      <c r="D50" s="22"/>
      <c r="E50" s="30"/>
      <c r="F50" s="31" t="s">
        <v>149</v>
      </c>
      <c r="G50" s="35">
        <v>25178.09</v>
      </c>
      <c r="H50" s="32">
        <f>G50+G51+G52</f>
        <v>29582.879999999997</v>
      </c>
    </row>
    <row r="51" spans="1:9" ht="12.75">
      <c r="A51" s="27"/>
      <c r="B51" s="28"/>
      <c r="C51" s="29" t="s">
        <v>15</v>
      </c>
      <c r="D51" s="22"/>
      <c r="E51" s="30"/>
      <c r="F51" s="31" t="s">
        <v>150</v>
      </c>
      <c r="G51" s="35">
        <v>3730.19</v>
      </c>
      <c r="H51" s="32"/>
      <c r="I51" s="37"/>
    </row>
    <row r="52" spans="1:8" ht="12.75">
      <c r="A52" s="27"/>
      <c r="B52" s="28"/>
      <c r="C52" s="29"/>
      <c r="D52" s="22"/>
      <c r="E52" s="30"/>
      <c r="F52" s="38" t="s">
        <v>151</v>
      </c>
      <c r="G52" s="39">
        <v>674.6</v>
      </c>
      <c r="H52" s="32"/>
    </row>
    <row r="53" spans="1:8" ht="12.75">
      <c r="A53" s="27"/>
      <c r="B53" s="28"/>
      <c r="C53" s="29"/>
      <c r="D53" s="22"/>
      <c r="E53" s="30"/>
      <c r="F53" s="31"/>
      <c r="G53" s="35"/>
      <c r="H53" s="32"/>
    </row>
    <row r="54" spans="1:8" ht="12.75">
      <c r="A54" s="27"/>
      <c r="B54" s="28">
        <v>1969</v>
      </c>
      <c r="C54" s="34" t="s">
        <v>34</v>
      </c>
      <c r="D54" s="22"/>
      <c r="E54" s="30"/>
      <c r="F54" s="38" t="s">
        <v>152</v>
      </c>
      <c r="G54" s="31">
        <v>23289.62</v>
      </c>
      <c r="H54" s="32">
        <f>G54+G55+G56</f>
        <v>31049.44</v>
      </c>
    </row>
    <row r="55" spans="1:8" ht="12.75">
      <c r="A55" s="27"/>
      <c r="B55" s="28"/>
      <c r="C55" s="29" t="s">
        <v>15</v>
      </c>
      <c r="D55" s="22"/>
      <c r="E55" s="30"/>
      <c r="F55" s="36" t="s">
        <v>153</v>
      </c>
      <c r="G55" s="38">
        <v>6362.07</v>
      </c>
      <c r="H55" s="32"/>
    </row>
    <row r="56" spans="1:8" ht="12.75">
      <c r="A56" s="27"/>
      <c r="B56" s="28"/>
      <c r="C56" s="29"/>
      <c r="D56" s="22"/>
      <c r="E56" s="30"/>
      <c r="F56" s="40" t="s">
        <v>154</v>
      </c>
      <c r="G56" s="35">
        <v>1397.75</v>
      </c>
      <c r="H56" s="32"/>
    </row>
    <row r="57" spans="1:8" ht="12.75">
      <c r="A57" s="27"/>
      <c r="B57" s="28"/>
      <c r="C57" s="29"/>
      <c r="D57" s="22"/>
      <c r="E57" s="30"/>
      <c r="F57" s="40"/>
      <c r="G57" s="35"/>
      <c r="H57" s="32"/>
    </row>
    <row r="58" spans="1:8" ht="12.75">
      <c r="A58" s="27"/>
      <c r="B58" s="28">
        <v>1970</v>
      </c>
      <c r="C58" s="34" t="s">
        <v>35</v>
      </c>
      <c r="D58" s="22"/>
      <c r="E58" s="30"/>
      <c r="F58" s="31" t="s">
        <v>155</v>
      </c>
      <c r="G58" s="35">
        <v>113901.63</v>
      </c>
      <c r="H58" s="32">
        <f>G58+G59+G60+G61</f>
        <v>123942.49</v>
      </c>
    </row>
    <row r="59" spans="1:9" ht="12.75">
      <c r="A59" s="27"/>
      <c r="B59" s="28"/>
      <c r="C59" s="29" t="s">
        <v>15</v>
      </c>
      <c r="D59" s="22"/>
      <c r="E59" s="30"/>
      <c r="F59" s="31" t="s">
        <v>156</v>
      </c>
      <c r="G59" s="35">
        <v>3497.26</v>
      </c>
      <c r="H59" s="32"/>
      <c r="I59" s="1"/>
    </row>
    <row r="60" spans="1:9" ht="12.75">
      <c r="A60" s="27"/>
      <c r="B60" s="28"/>
      <c r="C60" s="29"/>
      <c r="D60" s="22"/>
      <c r="E60" s="30"/>
      <c r="F60" s="31" t="s">
        <v>157</v>
      </c>
      <c r="G60" s="35">
        <v>6543.6</v>
      </c>
      <c r="H60" s="32"/>
      <c r="I60" s="1"/>
    </row>
    <row r="61" spans="1:9" ht="12.75">
      <c r="A61" s="27"/>
      <c r="B61" s="28"/>
      <c r="C61" s="29"/>
      <c r="D61" s="22"/>
      <c r="E61" s="30"/>
      <c r="F61" s="31"/>
      <c r="G61" s="35"/>
      <c r="H61" s="32"/>
      <c r="I61" s="1"/>
    </row>
    <row r="62" spans="1:8" ht="12.75">
      <c r="A62" s="27"/>
      <c r="B62" s="28">
        <v>1971</v>
      </c>
      <c r="C62" s="34" t="s">
        <v>36</v>
      </c>
      <c r="D62" s="22"/>
      <c r="E62" s="30"/>
      <c r="F62" s="31" t="s">
        <v>158</v>
      </c>
      <c r="G62" s="35">
        <v>20136.63</v>
      </c>
      <c r="H62" s="32">
        <f>G62+G63</f>
        <v>22573.66</v>
      </c>
    </row>
    <row r="63" spans="1:8" ht="12.75">
      <c r="A63" s="27"/>
      <c r="B63" s="28"/>
      <c r="C63" s="29" t="s">
        <v>20</v>
      </c>
      <c r="D63" s="22"/>
      <c r="E63" s="30"/>
      <c r="F63" s="31" t="s">
        <v>159</v>
      </c>
      <c r="G63" s="35">
        <v>2437.03</v>
      </c>
      <c r="H63" s="32"/>
    </row>
    <row r="64" spans="1:8" ht="12.75">
      <c r="A64" s="27"/>
      <c r="B64" s="28"/>
      <c r="C64" s="29"/>
      <c r="D64" s="22"/>
      <c r="E64" s="30"/>
      <c r="F64" s="31"/>
      <c r="G64" s="35"/>
      <c r="H64" s="32"/>
    </row>
    <row r="65" spans="1:8" ht="12.75">
      <c r="A65" s="27"/>
      <c r="B65" s="28">
        <v>1972</v>
      </c>
      <c r="C65" s="34" t="s">
        <v>37</v>
      </c>
      <c r="D65" s="22"/>
      <c r="E65" s="30"/>
      <c r="F65" s="31" t="s">
        <v>160</v>
      </c>
      <c r="G65" s="35">
        <v>35534.93</v>
      </c>
      <c r="H65" s="32">
        <f>G65+G66</f>
        <v>39221.71</v>
      </c>
    </row>
    <row r="66" spans="1:8" ht="12.75">
      <c r="A66" s="27"/>
      <c r="B66" s="28"/>
      <c r="C66" s="29" t="s">
        <v>38</v>
      </c>
      <c r="D66" s="22"/>
      <c r="E66" s="30"/>
      <c r="F66" s="31" t="s">
        <v>161</v>
      </c>
      <c r="G66" s="35">
        <v>3686.78</v>
      </c>
      <c r="H66" s="32"/>
    </row>
    <row r="67" spans="1:8" ht="12.75">
      <c r="A67" s="27"/>
      <c r="B67" s="28"/>
      <c r="C67" s="29"/>
      <c r="D67" s="22"/>
      <c r="E67" s="30"/>
      <c r="F67" s="31"/>
      <c r="G67" s="35"/>
      <c r="H67" s="32"/>
    </row>
    <row r="68" spans="1:8" ht="12.75">
      <c r="A68" s="27"/>
      <c r="B68" s="28">
        <v>1973</v>
      </c>
      <c r="C68" s="34" t="s">
        <v>39</v>
      </c>
      <c r="D68" s="22"/>
      <c r="E68" s="30"/>
      <c r="F68" s="31" t="s">
        <v>162</v>
      </c>
      <c r="G68" s="35">
        <v>39312.36</v>
      </c>
      <c r="H68" s="32">
        <f>G68+G69</f>
        <v>41570.5</v>
      </c>
    </row>
    <row r="69" spans="1:8" ht="12.75">
      <c r="A69" s="27"/>
      <c r="B69" s="28"/>
      <c r="C69" s="29" t="s">
        <v>40</v>
      </c>
      <c r="D69" s="22"/>
      <c r="E69" s="30"/>
      <c r="F69" s="31" t="s">
        <v>163</v>
      </c>
      <c r="G69" s="35">
        <v>2258.14</v>
      </c>
      <c r="H69" s="32"/>
    </row>
    <row r="70" spans="1:8" ht="12.75">
      <c r="A70" s="27"/>
      <c r="B70" s="28"/>
      <c r="C70" s="29"/>
      <c r="D70" s="22"/>
      <c r="E70" s="30"/>
      <c r="F70" s="31"/>
      <c r="G70" s="35"/>
      <c r="H70" s="32"/>
    </row>
    <row r="71" spans="1:8" ht="12.75">
      <c r="A71" s="27"/>
      <c r="B71" s="28">
        <v>1974</v>
      </c>
      <c r="C71" s="34" t="s">
        <v>41</v>
      </c>
      <c r="D71" s="22"/>
      <c r="E71" s="30"/>
      <c r="F71" s="31" t="s">
        <v>164</v>
      </c>
      <c r="G71" s="35">
        <v>15470.45</v>
      </c>
      <c r="H71" s="32">
        <f>G71+G72</f>
        <v>17916.670000000002</v>
      </c>
    </row>
    <row r="72" spans="1:8" ht="12.75">
      <c r="A72" s="27"/>
      <c r="B72" s="28"/>
      <c r="C72" s="41" t="s">
        <v>42</v>
      </c>
      <c r="D72" s="42"/>
      <c r="E72" s="43"/>
      <c r="F72" s="31" t="s">
        <v>165</v>
      </c>
      <c r="G72" s="35">
        <v>2446.22</v>
      </c>
      <c r="H72" s="32"/>
    </row>
    <row r="73" spans="1:8" ht="12.75">
      <c r="A73" s="27"/>
      <c r="B73" s="28"/>
      <c r="C73" s="41"/>
      <c r="D73" s="42"/>
      <c r="E73" s="43"/>
      <c r="F73" s="31"/>
      <c r="G73" s="35"/>
      <c r="H73" s="32"/>
    </row>
    <row r="74" spans="1:8" ht="12.75">
      <c r="A74" s="27"/>
      <c r="B74" s="28">
        <v>1975</v>
      </c>
      <c r="C74" s="34" t="s">
        <v>43</v>
      </c>
      <c r="D74" s="22"/>
      <c r="E74" s="30"/>
      <c r="F74" s="31" t="s">
        <v>166</v>
      </c>
      <c r="G74" s="35">
        <v>55874.49</v>
      </c>
      <c r="H74" s="32">
        <f>G74+G75+G76</f>
        <v>57253.81</v>
      </c>
    </row>
    <row r="75" spans="1:8" ht="12.75">
      <c r="A75" s="27"/>
      <c r="B75" s="44"/>
      <c r="C75" s="29" t="s">
        <v>15</v>
      </c>
      <c r="D75" s="22"/>
      <c r="E75" s="30"/>
      <c r="F75" s="31" t="s">
        <v>167</v>
      </c>
      <c r="G75" s="35">
        <v>1379.32</v>
      </c>
      <c r="H75" s="32"/>
    </row>
    <row r="76" spans="1:8" ht="12.75">
      <c r="A76" s="27"/>
      <c r="B76" s="44"/>
      <c r="C76" s="41"/>
      <c r="D76" s="42"/>
      <c r="E76" s="43"/>
      <c r="F76" s="31"/>
      <c r="G76" s="35"/>
      <c r="H76" s="32"/>
    </row>
    <row r="77" spans="1:8" ht="12.75">
      <c r="A77" s="27"/>
      <c r="B77" s="45">
        <v>1978</v>
      </c>
      <c r="C77" s="34" t="s">
        <v>44</v>
      </c>
      <c r="D77" s="22"/>
      <c r="E77" s="30"/>
      <c r="F77" s="31" t="s">
        <v>168</v>
      </c>
      <c r="G77" s="35">
        <v>54623.5</v>
      </c>
      <c r="H77" s="32">
        <f>G77+G78</f>
        <v>58959.36</v>
      </c>
    </row>
    <row r="78" spans="1:8" ht="12.75">
      <c r="A78" s="27"/>
      <c r="B78" s="28"/>
      <c r="C78" s="29" t="s">
        <v>17</v>
      </c>
      <c r="D78" s="22"/>
      <c r="E78" s="30"/>
      <c r="F78" s="31" t="s">
        <v>169</v>
      </c>
      <c r="G78" s="35">
        <v>4335.86</v>
      </c>
      <c r="H78" s="32"/>
    </row>
    <row r="79" spans="1:8" ht="12.75">
      <c r="A79" s="27"/>
      <c r="B79" s="28"/>
      <c r="C79" s="29"/>
      <c r="D79" s="22"/>
      <c r="E79" s="30"/>
      <c r="F79" s="31"/>
      <c r="G79" s="35"/>
      <c r="H79" s="32"/>
    </row>
    <row r="80" spans="1:8" ht="12.75">
      <c r="A80" s="27"/>
      <c r="B80" s="45">
        <v>1979</v>
      </c>
      <c r="C80" s="34" t="s">
        <v>45</v>
      </c>
      <c r="D80" s="22"/>
      <c r="E80" s="30"/>
      <c r="F80" s="31" t="s">
        <v>170</v>
      </c>
      <c r="G80" s="35">
        <v>62828.59</v>
      </c>
      <c r="H80" s="32">
        <f>G80+G81+G82</f>
        <v>78527.55</v>
      </c>
    </row>
    <row r="81" spans="1:8" ht="12.75">
      <c r="A81" s="27"/>
      <c r="B81" s="28"/>
      <c r="C81" s="29" t="s">
        <v>17</v>
      </c>
      <c r="D81" s="22"/>
      <c r="E81" s="30"/>
      <c r="F81" s="31" t="s">
        <v>171</v>
      </c>
      <c r="G81" s="35">
        <v>11534.54</v>
      </c>
      <c r="H81" s="32"/>
    </row>
    <row r="82" spans="1:8" ht="12.75">
      <c r="A82" s="27"/>
      <c r="B82" s="28"/>
      <c r="C82" s="29"/>
      <c r="D82" s="22"/>
      <c r="E82" s="30"/>
      <c r="F82" s="31" t="s">
        <v>172</v>
      </c>
      <c r="G82" s="35">
        <v>4164.42</v>
      </c>
      <c r="H82" s="32"/>
    </row>
    <row r="83" spans="1:8" ht="12.75">
      <c r="A83" s="27"/>
      <c r="B83" s="28"/>
      <c r="C83" s="29"/>
      <c r="D83" s="22"/>
      <c r="E83" s="30"/>
      <c r="F83" s="31"/>
      <c r="G83" s="35"/>
      <c r="H83" s="32"/>
    </row>
    <row r="84" spans="1:8" ht="12.75">
      <c r="A84" s="27"/>
      <c r="B84" s="45">
        <v>1982</v>
      </c>
      <c r="C84" s="34" t="s">
        <v>46</v>
      </c>
      <c r="D84" s="22"/>
      <c r="E84" s="30"/>
      <c r="F84" s="31" t="s">
        <v>173</v>
      </c>
      <c r="G84" s="35">
        <v>106806.16</v>
      </c>
      <c r="H84" s="32">
        <f>G84+G85+G86+G88</f>
        <v>209892.16</v>
      </c>
    </row>
    <row r="85" spans="1:9" ht="12.75">
      <c r="A85" s="27"/>
      <c r="B85" s="28"/>
      <c r="C85" s="29" t="s">
        <v>15</v>
      </c>
      <c r="D85" s="22"/>
      <c r="E85" s="30"/>
      <c r="F85" s="31" t="s">
        <v>174</v>
      </c>
      <c r="G85" s="35">
        <v>100980.41</v>
      </c>
      <c r="H85" s="32"/>
      <c r="I85" s="1"/>
    </row>
    <row r="86" spans="1:8" ht="12.75">
      <c r="A86" s="27"/>
      <c r="B86" s="28"/>
      <c r="C86" s="29"/>
      <c r="D86" s="22"/>
      <c r="E86" s="30"/>
      <c r="F86" s="31" t="s">
        <v>175</v>
      </c>
      <c r="G86" s="35">
        <v>2105.59</v>
      </c>
      <c r="H86" s="32"/>
    </row>
    <row r="87" spans="1:8" ht="12.75">
      <c r="A87" s="27"/>
      <c r="B87" s="46"/>
      <c r="C87" s="47"/>
      <c r="D87" s="22"/>
      <c r="E87" s="30"/>
      <c r="F87" s="31"/>
      <c r="G87" s="35"/>
      <c r="H87" s="32"/>
    </row>
    <row r="88" spans="1:8" ht="12.75">
      <c r="A88" s="27"/>
      <c r="B88" s="46"/>
      <c r="C88" s="47"/>
      <c r="D88" s="22"/>
      <c r="E88" s="30"/>
      <c r="F88" s="31"/>
      <c r="G88" s="35"/>
      <c r="H88" s="32"/>
    </row>
    <row r="89" spans="1:8" ht="12.75">
      <c r="A89" s="27"/>
      <c r="B89" s="45">
        <v>1983</v>
      </c>
      <c r="C89" s="34" t="s">
        <v>47</v>
      </c>
      <c r="D89" s="22"/>
      <c r="E89" s="30"/>
      <c r="F89" s="31" t="s">
        <v>176</v>
      </c>
      <c r="G89" s="35">
        <v>116449.59</v>
      </c>
      <c r="H89" s="32">
        <f>G89+G90+G91</f>
        <v>142048.77000000002</v>
      </c>
    </row>
    <row r="90" spans="1:8" ht="12.75">
      <c r="A90" s="27"/>
      <c r="B90" s="28"/>
      <c r="C90" s="29" t="s">
        <v>48</v>
      </c>
      <c r="D90" s="22"/>
      <c r="E90" s="30"/>
      <c r="F90" s="31" t="s">
        <v>177</v>
      </c>
      <c r="G90" s="35">
        <v>15481.29</v>
      </c>
      <c r="H90" s="32"/>
    </row>
    <row r="91" spans="1:8" ht="12.75">
      <c r="A91" s="27"/>
      <c r="B91" s="28"/>
      <c r="C91" s="29"/>
      <c r="D91" s="22"/>
      <c r="E91" s="30"/>
      <c r="F91" s="31" t="s">
        <v>178</v>
      </c>
      <c r="G91" s="35">
        <v>10117.89</v>
      </c>
      <c r="H91" s="32"/>
    </row>
    <row r="92" spans="1:8" ht="12.75">
      <c r="A92" s="27"/>
      <c r="B92" s="28"/>
      <c r="C92" s="29"/>
      <c r="D92" s="22"/>
      <c r="E92" s="30"/>
      <c r="F92" s="31"/>
      <c r="G92" s="35"/>
      <c r="H92" s="32"/>
    </row>
    <row r="93" spans="1:8" ht="12.75">
      <c r="A93" s="27"/>
      <c r="B93" s="45">
        <v>1984</v>
      </c>
      <c r="C93" s="34" t="s">
        <v>49</v>
      </c>
      <c r="D93" s="22"/>
      <c r="E93" s="30"/>
      <c r="F93" s="31" t="s">
        <v>179</v>
      </c>
      <c r="G93" s="35">
        <v>10030.38</v>
      </c>
      <c r="H93" s="32">
        <f>G93+G94</f>
        <v>10803.64</v>
      </c>
    </row>
    <row r="94" spans="1:8" ht="12.75">
      <c r="A94" s="27"/>
      <c r="B94" s="28"/>
      <c r="C94" s="29" t="s">
        <v>15</v>
      </c>
      <c r="D94" s="22"/>
      <c r="E94" s="30"/>
      <c r="F94" s="31" t="s">
        <v>180</v>
      </c>
      <c r="G94" s="35">
        <v>773.26</v>
      </c>
      <c r="H94" s="32"/>
    </row>
    <row r="95" spans="1:8" ht="12.75">
      <c r="A95" s="27"/>
      <c r="B95" s="28"/>
      <c r="C95" s="29"/>
      <c r="D95" s="22"/>
      <c r="E95" s="30"/>
      <c r="F95" s="31"/>
      <c r="G95" s="35"/>
      <c r="H95" s="32"/>
    </row>
    <row r="96" spans="1:9" ht="12.75">
      <c r="A96" s="27"/>
      <c r="B96" s="45">
        <v>1985</v>
      </c>
      <c r="C96" s="34" t="s">
        <v>50</v>
      </c>
      <c r="D96" s="22"/>
      <c r="E96" s="30"/>
      <c r="F96" s="31" t="s">
        <v>181</v>
      </c>
      <c r="G96" s="31">
        <v>49511.79</v>
      </c>
      <c r="H96" s="32">
        <f>G96+G97+G98</f>
        <v>69634.14</v>
      </c>
      <c r="I96" s="1"/>
    </row>
    <row r="97" spans="1:8" ht="12.75">
      <c r="A97" s="27"/>
      <c r="B97" s="28"/>
      <c r="C97" s="29" t="s">
        <v>15</v>
      </c>
      <c r="D97" s="22"/>
      <c r="E97" s="30"/>
      <c r="F97" s="31" t="s">
        <v>182</v>
      </c>
      <c r="G97" s="31">
        <v>17619.37</v>
      </c>
      <c r="H97" s="48"/>
    </row>
    <row r="98" spans="1:8" ht="12.75">
      <c r="A98" s="27"/>
      <c r="B98" s="28"/>
      <c r="C98" s="29"/>
      <c r="D98" s="22"/>
      <c r="E98" s="30"/>
      <c r="F98" s="31" t="s">
        <v>183</v>
      </c>
      <c r="G98" s="31">
        <v>2502.98</v>
      </c>
      <c r="H98" s="48"/>
    </row>
    <row r="99" spans="1:8" ht="12.75">
      <c r="A99" s="27"/>
      <c r="B99" s="28"/>
      <c r="C99" s="29"/>
      <c r="D99" s="22"/>
      <c r="E99" s="30"/>
      <c r="F99" s="31"/>
      <c r="G99" s="31"/>
      <c r="H99" s="48"/>
    </row>
    <row r="100" spans="1:8" ht="12.75">
      <c r="A100" s="27"/>
      <c r="B100" s="45">
        <v>1986</v>
      </c>
      <c r="C100" s="34" t="s">
        <v>51</v>
      </c>
      <c r="D100" s="22"/>
      <c r="E100" s="30"/>
      <c r="F100" s="31" t="s">
        <v>184</v>
      </c>
      <c r="G100" s="35">
        <v>1991.97</v>
      </c>
      <c r="H100" s="32">
        <f>G100+G101</f>
        <v>1991.97</v>
      </c>
    </row>
    <row r="101" spans="1:8" ht="12.75">
      <c r="A101" s="27"/>
      <c r="B101" s="28"/>
      <c r="C101" s="29" t="s">
        <v>15</v>
      </c>
      <c r="D101" s="22"/>
      <c r="E101" s="30"/>
      <c r="F101" s="31"/>
      <c r="G101" s="35"/>
      <c r="H101" s="32"/>
    </row>
    <row r="102" spans="1:8" ht="12.75">
      <c r="A102" s="27"/>
      <c r="B102" s="28"/>
      <c r="C102" s="29"/>
      <c r="D102" s="22"/>
      <c r="E102" s="30"/>
      <c r="F102" s="31"/>
      <c r="G102" s="35"/>
      <c r="H102" s="32"/>
    </row>
    <row r="103" spans="1:8" ht="12.75">
      <c r="A103" s="27"/>
      <c r="B103" s="45">
        <v>1987</v>
      </c>
      <c r="C103" s="34" t="s">
        <v>52</v>
      </c>
      <c r="D103" s="22"/>
      <c r="E103" s="30"/>
      <c r="F103" s="31" t="s">
        <v>185</v>
      </c>
      <c r="G103" s="35">
        <v>26338.61</v>
      </c>
      <c r="H103" s="32">
        <f>G103+G104</f>
        <v>27611.02</v>
      </c>
    </row>
    <row r="104" spans="1:8" ht="12.75">
      <c r="A104" s="27"/>
      <c r="B104" s="28"/>
      <c r="C104" s="29" t="s">
        <v>15</v>
      </c>
      <c r="D104" s="22"/>
      <c r="E104" s="30"/>
      <c r="F104" s="31" t="s">
        <v>186</v>
      </c>
      <c r="G104" s="35">
        <v>1272.41</v>
      </c>
      <c r="H104" s="32"/>
    </row>
    <row r="105" spans="1:8" ht="12.75">
      <c r="A105" s="27"/>
      <c r="B105" s="28"/>
      <c r="C105" s="29"/>
      <c r="D105" s="22"/>
      <c r="E105" s="30"/>
      <c r="F105" s="31"/>
      <c r="G105" s="35"/>
      <c r="H105" s="32"/>
    </row>
    <row r="106" spans="1:8" ht="12.75">
      <c r="A106" s="27"/>
      <c r="B106" s="45">
        <v>1988</v>
      </c>
      <c r="C106" s="21" t="s">
        <v>53</v>
      </c>
      <c r="D106" s="49"/>
      <c r="E106" s="23"/>
      <c r="F106" s="31" t="s">
        <v>187</v>
      </c>
      <c r="G106" s="35">
        <v>18207.13</v>
      </c>
      <c r="H106" s="32">
        <f>G106+G107+G108</f>
        <v>19296.36</v>
      </c>
    </row>
    <row r="107" spans="1:8" ht="12.75">
      <c r="A107" s="50"/>
      <c r="B107" s="44"/>
      <c r="C107" s="51" t="s">
        <v>15</v>
      </c>
      <c r="D107" s="42"/>
      <c r="E107" s="43"/>
      <c r="F107" s="31" t="s">
        <v>188</v>
      </c>
      <c r="G107" s="35">
        <v>1089.23</v>
      </c>
      <c r="H107" s="32"/>
    </row>
    <row r="108" spans="1:8" ht="12.75">
      <c r="A108" s="50"/>
      <c r="B108" s="44"/>
      <c r="C108" s="51"/>
      <c r="D108" s="42"/>
      <c r="E108" s="43"/>
      <c r="F108" s="31"/>
      <c r="G108" s="35"/>
      <c r="H108" s="32"/>
    </row>
    <row r="109" spans="1:8" ht="12.75">
      <c r="A109" s="27"/>
      <c r="B109" s="45">
        <v>1981</v>
      </c>
      <c r="C109" s="52" t="s">
        <v>54</v>
      </c>
      <c r="D109" s="22"/>
      <c r="E109" s="30"/>
      <c r="F109" s="36" t="s">
        <v>189</v>
      </c>
      <c r="G109" s="31">
        <v>122454.54</v>
      </c>
      <c r="H109" s="32">
        <f>G109+G110+G111</f>
        <v>153650.68</v>
      </c>
    </row>
    <row r="110" spans="1:8" ht="12.75">
      <c r="A110" s="50"/>
      <c r="B110" s="44"/>
      <c r="C110" s="53" t="s">
        <v>15</v>
      </c>
      <c r="D110" s="42"/>
      <c r="E110" s="43"/>
      <c r="F110" s="31" t="s">
        <v>190</v>
      </c>
      <c r="G110" s="31">
        <v>28186.24</v>
      </c>
      <c r="H110" s="32"/>
    </row>
    <row r="111" spans="1:8" ht="12.75">
      <c r="A111" s="50"/>
      <c r="B111" s="44"/>
      <c r="C111" s="53"/>
      <c r="D111" s="42"/>
      <c r="E111" s="43"/>
      <c r="F111" s="36" t="s">
        <v>191</v>
      </c>
      <c r="G111" s="31">
        <v>3009.9</v>
      </c>
      <c r="H111" s="32"/>
    </row>
    <row r="112" spans="1:8" ht="12.75">
      <c r="A112" s="50"/>
      <c r="B112" s="54"/>
      <c r="C112" s="53"/>
      <c r="D112" s="42"/>
      <c r="E112" s="43"/>
      <c r="F112" s="36"/>
      <c r="G112" s="31"/>
      <c r="H112" s="32"/>
    </row>
    <row r="113" spans="1:8" ht="12.75">
      <c r="A113" s="27"/>
      <c r="B113" s="55">
        <v>1989</v>
      </c>
      <c r="C113" s="56" t="s">
        <v>55</v>
      </c>
      <c r="D113" s="22"/>
      <c r="E113" s="30"/>
      <c r="F113" s="36" t="s">
        <v>192</v>
      </c>
      <c r="G113" s="31">
        <v>30647.1</v>
      </c>
      <c r="H113" s="32">
        <f>G113+G114+G115</f>
        <v>33395.97</v>
      </c>
    </row>
    <row r="114" spans="1:8" ht="12.75">
      <c r="A114" s="50"/>
      <c r="B114" s="44"/>
      <c r="C114" s="53" t="s">
        <v>15</v>
      </c>
      <c r="D114" s="42"/>
      <c r="E114" s="43"/>
      <c r="F114" s="31" t="s">
        <v>193</v>
      </c>
      <c r="G114" s="31">
        <v>1748.63</v>
      </c>
      <c r="H114" s="32"/>
    </row>
    <row r="115" spans="1:8" ht="12.75">
      <c r="A115" s="50"/>
      <c r="B115" s="44"/>
      <c r="C115" s="53"/>
      <c r="D115" s="42"/>
      <c r="E115" s="43"/>
      <c r="F115" s="31" t="s">
        <v>194</v>
      </c>
      <c r="G115" s="35">
        <v>1000.24</v>
      </c>
      <c r="H115" s="32"/>
    </row>
    <row r="116" spans="1:8" ht="12.75">
      <c r="A116" s="50"/>
      <c r="B116" s="44"/>
      <c r="C116" s="53"/>
      <c r="D116" s="42"/>
      <c r="E116" s="43"/>
      <c r="F116" s="31"/>
      <c r="G116" s="35"/>
      <c r="H116" s="32"/>
    </row>
    <row r="117" spans="1:9" ht="12.75">
      <c r="A117" s="27"/>
      <c r="B117" s="55">
        <v>1991</v>
      </c>
      <c r="C117" s="56" t="s">
        <v>56</v>
      </c>
      <c r="D117" s="22"/>
      <c r="E117" s="30"/>
      <c r="F117" s="31" t="s">
        <v>195</v>
      </c>
      <c r="G117" s="31">
        <v>1300.7</v>
      </c>
      <c r="H117" s="32">
        <f>G117+G119+G118</f>
        <v>30809.350000000002</v>
      </c>
      <c r="I117" s="1"/>
    </row>
    <row r="118" spans="1:9" ht="12.75">
      <c r="A118" s="50"/>
      <c r="B118" s="44"/>
      <c r="C118" s="53" t="s">
        <v>15</v>
      </c>
      <c r="D118" s="42"/>
      <c r="E118" s="43"/>
      <c r="F118" s="35" t="s">
        <v>196</v>
      </c>
      <c r="G118" s="31">
        <v>29508.65</v>
      </c>
      <c r="H118" s="57"/>
      <c r="I118" s="1"/>
    </row>
    <row r="119" spans="1:8" ht="12.75">
      <c r="A119" s="50"/>
      <c r="B119" s="44"/>
      <c r="C119" s="53"/>
      <c r="D119" s="42"/>
      <c r="E119" s="43"/>
      <c r="F119" s="35"/>
      <c r="G119" s="31"/>
      <c r="H119" s="57"/>
    </row>
    <row r="120" spans="1:8" ht="12.75">
      <c r="A120" s="50"/>
      <c r="B120" s="54"/>
      <c r="C120" s="53"/>
      <c r="D120" s="42"/>
      <c r="E120" s="43"/>
      <c r="H120" s="57"/>
    </row>
    <row r="121" spans="1:8" ht="12.75">
      <c r="A121" s="27"/>
      <c r="B121" s="55">
        <v>1990</v>
      </c>
      <c r="C121" s="56" t="s">
        <v>57</v>
      </c>
      <c r="D121" s="22"/>
      <c r="E121" s="30"/>
      <c r="F121" s="31" t="s">
        <v>197</v>
      </c>
      <c r="G121" s="31">
        <v>54285.35</v>
      </c>
      <c r="H121" s="32">
        <f>G121+G122</f>
        <v>56437.82</v>
      </c>
    </row>
    <row r="122" spans="1:8" ht="12.75">
      <c r="A122" s="27"/>
      <c r="B122" s="28"/>
      <c r="C122" s="58" t="s">
        <v>15</v>
      </c>
      <c r="D122" s="22"/>
      <c r="E122" s="30"/>
      <c r="F122" s="31" t="s">
        <v>198</v>
      </c>
      <c r="G122" s="31">
        <v>2152.47</v>
      </c>
      <c r="H122" s="32"/>
    </row>
    <row r="123" spans="1:8" ht="12.75">
      <c r="A123" s="27"/>
      <c r="B123" s="28"/>
      <c r="C123" s="58"/>
      <c r="D123" s="22"/>
      <c r="E123" s="30"/>
      <c r="F123" s="31"/>
      <c r="G123" s="31"/>
      <c r="H123" s="32"/>
    </row>
    <row r="124" spans="1:10" ht="12.75">
      <c r="A124" s="27"/>
      <c r="B124" s="45">
        <v>1992</v>
      </c>
      <c r="C124" s="56" t="s">
        <v>58</v>
      </c>
      <c r="D124" s="22"/>
      <c r="E124" s="30"/>
      <c r="F124" s="31" t="s">
        <v>199</v>
      </c>
      <c r="G124" s="31">
        <v>19.66</v>
      </c>
      <c r="H124" s="32">
        <f>G124+G125</f>
        <v>19.66</v>
      </c>
      <c r="J124" s="37"/>
    </row>
    <row r="125" spans="1:8" ht="12.75">
      <c r="A125" s="27"/>
      <c r="B125" s="28"/>
      <c r="C125" s="58" t="s">
        <v>20</v>
      </c>
      <c r="D125" s="22"/>
      <c r="E125" s="30"/>
      <c r="F125" s="31"/>
      <c r="G125" s="31"/>
      <c r="H125" s="32"/>
    </row>
    <row r="126" spans="1:8" ht="12.75">
      <c r="A126" s="27"/>
      <c r="B126" s="28"/>
      <c r="C126" s="58"/>
      <c r="D126" s="22"/>
      <c r="E126" s="30"/>
      <c r="F126" s="31"/>
      <c r="G126" s="31"/>
      <c r="H126" s="32"/>
    </row>
    <row r="127" spans="1:8" ht="12.75">
      <c r="A127" s="27"/>
      <c r="B127" s="59">
        <v>1993</v>
      </c>
      <c r="C127" s="60" t="s">
        <v>59</v>
      </c>
      <c r="D127" s="61"/>
      <c r="E127" s="62"/>
      <c r="F127" s="31" t="s">
        <v>200</v>
      </c>
      <c r="G127" s="31">
        <v>265668.38</v>
      </c>
      <c r="H127" s="32">
        <f>G127+G128+G129</f>
        <v>295787.42000000004</v>
      </c>
    </row>
    <row r="128" spans="1:8" ht="12.75">
      <c r="A128" s="27"/>
      <c r="B128" s="63"/>
      <c r="C128" s="64" t="s">
        <v>60</v>
      </c>
      <c r="D128" s="61"/>
      <c r="E128" s="62"/>
      <c r="F128" s="31" t="s">
        <v>201</v>
      </c>
      <c r="G128" s="31">
        <v>15156.14</v>
      </c>
      <c r="H128" s="32"/>
    </row>
    <row r="129" spans="1:8" ht="12.75">
      <c r="A129" s="27"/>
      <c r="B129" s="63"/>
      <c r="C129" s="64"/>
      <c r="D129" s="61"/>
      <c r="E129" s="62"/>
      <c r="F129" s="31" t="s">
        <v>202</v>
      </c>
      <c r="G129" s="31">
        <v>14962.9</v>
      </c>
      <c r="H129" s="32"/>
    </row>
    <row r="130" spans="1:8" ht="12.75">
      <c r="A130" s="27"/>
      <c r="B130" s="63"/>
      <c r="C130" s="64"/>
      <c r="D130" s="61"/>
      <c r="E130" s="62"/>
      <c r="F130" s="31"/>
      <c r="G130" s="31"/>
      <c r="H130" s="32"/>
    </row>
    <row r="131" spans="1:8" ht="12.75">
      <c r="A131" s="27"/>
      <c r="B131" s="63">
        <v>1994</v>
      </c>
      <c r="C131" s="60" t="s">
        <v>61</v>
      </c>
      <c r="D131" s="61"/>
      <c r="E131" s="65"/>
      <c r="F131" s="31" t="s">
        <v>203</v>
      </c>
      <c r="G131" s="31">
        <v>56371.96</v>
      </c>
      <c r="H131" s="32">
        <f>G131+G132+G133</f>
        <v>248679.46</v>
      </c>
    </row>
    <row r="132" spans="1:8" ht="12.75">
      <c r="A132" s="27"/>
      <c r="B132" s="63"/>
      <c r="C132" s="60" t="s">
        <v>62</v>
      </c>
      <c r="D132" s="61"/>
      <c r="E132" s="62"/>
      <c r="F132" s="31" t="s">
        <v>204</v>
      </c>
      <c r="G132" s="31">
        <v>189903.08</v>
      </c>
      <c r="H132" s="32"/>
    </row>
    <row r="133" spans="1:8" ht="12.75">
      <c r="A133" s="27"/>
      <c r="B133" s="63"/>
      <c r="C133" s="60"/>
      <c r="D133" s="61"/>
      <c r="E133" s="62"/>
      <c r="F133" s="31" t="s">
        <v>205</v>
      </c>
      <c r="G133" s="31">
        <v>2404.42</v>
      </c>
      <c r="H133" s="32"/>
    </row>
    <row r="134" spans="1:8" ht="12.75">
      <c r="A134" s="50"/>
      <c r="B134" s="63"/>
      <c r="C134" s="60"/>
      <c r="D134" s="61"/>
      <c r="E134" s="62"/>
      <c r="F134" s="31"/>
      <c r="G134" s="31"/>
      <c r="H134" s="32"/>
    </row>
    <row r="135" spans="1:8" ht="12.75">
      <c r="A135" s="50"/>
      <c r="B135" s="28">
        <v>1995</v>
      </c>
      <c r="C135" s="56" t="s">
        <v>63</v>
      </c>
      <c r="D135" s="22"/>
      <c r="E135" s="30"/>
      <c r="F135" s="38" t="s">
        <v>206</v>
      </c>
      <c r="G135" s="31">
        <v>45902.32</v>
      </c>
      <c r="H135" s="32">
        <f>G135+G136</f>
        <v>48185.18</v>
      </c>
    </row>
    <row r="136" spans="1:8" ht="12.75">
      <c r="A136" s="27"/>
      <c r="B136" s="28"/>
      <c r="C136" s="56"/>
      <c r="D136" s="22"/>
      <c r="E136" s="30"/>
      <c r="F136" s="31" t="s">
        <v>207</v>
      </c>
      <c r="G136" s="31">
        <v>2282.86</v>
      </c>
      <c r="H136" s="32"/>
    </row>
    <row r="137" spans="1:8" ht="12.75">
      <c r="A137" s="27"/>
      <c r="B137" s="28"/>
      <c r="C137" s="56"/>
      <c r="D137" s="22"/>
      <c r="E137" s="30"/>
      <c r="F137" s="31"/>
      <c r="G137" s="31"/>
      <c r="H137" s="32"/>
    </row>
    <row r="138" spans="1:8" ht="12.75">
      <c r="A138" s="27"/>
      <c r="B138" s="63">
        <v>1996</v>
      </c>
      <c r="C138" s="60" t="s">
        <v>64</v>
      </c>
      <c r="D138" s="61"/>
      <c r="E138" s="62"/>
      <c r="F138" s="31" t="s">
        <v>208</v>
      </c>
      <c r="G138" s="31">
        <v>16328.86</v>
      </c>
      <c r="H138" s="32">
        <f>G138+G139+G140</f>
        <v>24254.65</v>
      </c>
    </row>
    <row r="139" spans="1:8" ht="12.75">
      <c r="A139" s="27"/>
      <c r="B139" s="63"/>
      <c r="C139" s="60" t="s">
        <v>15</v>
      </c>
      <c r="D139" s="61"/>
      <c r="E139" s="62"/>
      <c r="F139" s="31" t="s">
        <v>209</v>
      </c>
      <c r="G139" s="31">
        <v>6497.76</v>
      </c>
      <c r="H139" s="32"/>
    </row>
    <row r="140" spans="1:8" ht="12.75">
      <c r="A140" s="27"/>
      <c r="B140" s="63"/>
      <c r="C140" s="60"/>
      <c r="D140" s="61"/>
      <c r="E140" s="62"/>
      <c r="F140" s="31" t="s">
        <v>210</v>
      </c>
      <c r="G140" s="31">
        <v>1428.03</v>
      </c>
      <c r="H140" s="32"/>
    </row>
    <row r="141" spans="1:8" ht="12.75">
      <c r="A141" s="27"/>
      <c r="B141" s="63"/>
      <c r="C141" s="60"/>
      <c r="D141" s="61"/>
      <c r="E141" s="62"/>
      <c r="F141" s="31"/>
      <c r="G141" s="31"/>
      <c r="H141" s="32"/>
    </row>
    <row r="142" spans="1:8" ht="12.75">
      <c r="A142" s="27"/>
      <c r="B142" s="28">
        <v>1997</v>
      </c>
      <c r="C142" s="56" t="s">
        <v>65</v>
      </c>
      <c r="D142" s="22"/>
      <c r="E142" s="30"/>
      <c r="F142" s="31" t="s">
        <v>211</v>
      </c>
      <c r="G142" s="31">
        <v>14606.79</v>
      </c>
      <c r="H142" s="32">
        <f>G142+G143+G144</f>
        <v>15503.830000000002</v>
      </c>
    </row>
    <row r="143" spans="1:8" ht="12.75">
      <c r="A143" s="27"/>
      <c r="B143" s="28"/>
      <c r="C143" s="56" t="s">
        <v>15</v>
      </c>
      <c r="D143" s="22"/>
      <c r="E143" s="30"/>
      <c r="F143" s="31" t="s">
        <v>212</v>
      </c>
      <c r="G143" s="31">
        <v>897.04</v>
      </c>
      <c r="H143" s="32"/>
    </row>
    <row r="144" spans="1:8" ht="12.75">
      <c r="A144" s="27"/>
      <c r="B144" s="28"/>
      <c r="C144" s="56"/>
      <c r="D144" s="22"/>
      <c r="E144" s="30"/>
      <c r="F144" s="31"/>
      <c r="G144" s="31"/>
      <c r="H144" s="32"/>
    </row>
    <row r="145" spans="1:8" ht="12.75">
      <c r="A145" s="27"/>
      <c r="B145" s="28">
        <v>1998</v>
      </c>
      <c r="C145" s="56" t="s">
        <v>66</v>
      </c>
      <c r="D145" s="22"/>
      <c r="E145" s="30"/>
      <c r="F145" s="31" t="s">
        <v>213</v>
      </c>
      <c r="G145" s="31">
        <v>16947.33</v>
      </c>
      <c r="H145" s="32">
        <f>G145+G146</f>
        <v>18608.97</v>
      </c>
    </row>
    <row r="146" spans="1:8" ht="12.75">
      <c r="A146" s="27"/>
      <c r="B146" s="28"/>
      <c r="C146" s="56" t="s">
        <v>38</v>
      </c>
      <c r="D146" s="22"/>
      <c r="E146" s="30"/>
      <c r="F146" s="31" t="s">
        <v>214</v>
      </c>
      <c r="G146" s="31">
        <v>1661.64</v>
      </c>
      <c r="H146" s="32"/>
    </row>
    <row r="147" spans="1:8" ht="12.75">
      <c r="A147" s="27"/>
      <c r="B147" s="28"/>
      <c r="C147" s="56"/>
      <c r="D147" s="22"/>
      <c r="E147" s="30"/>
      <c r="F147" s="31"/>
      <c r="G147" s="31"/>
      <c r="H147" s="32"/>
    </row>
    <row r="148" spans="1:8" ht="12.75">
      <c r="A148" s="27"/>
      <c r="B148" s="28">
        <v>2000</v>
      </c>
      <c r="C148" s="56" t="s">
        <v>67</v>
      </c>
      <c r="D148" s="22"/>
      <c r="E148" s="30"/>
      <c r="F148" s="31" t="s">
        <v>215</v>
      </c>
      <c r="G148" s="31">
        <v>55511.03</v>
      </c>
      <c r="H148" s="32">
        <f>G148+G149+G150</f>
        <v>58893.17</v>
      </c>
    </row>
    <row r="149" spans="1:8" ht="12.75">
      <c r="A149" s="27"/>
      <c r="B149" s="28"/>
      <c r="C149" s="56" t="s">
        <v>68</v>
      </c>
      <c r="D149" s="22"/>
      <c r="E149" s="30"/>
      <c r="F149" s="31" t="s">
        <v>216</v>
      </c>
      <c r="G149" s="31">
        <v>194.11</v>
      </c>
      <c r="H149" s="32"/>
    </row>
    <row r="150" spans="1:8" ht="12.75">
      <c r="A150" s="27"/>
      <c r="B150" s="28"/>
      <c r="C150" s="56"/>
      <c r="D150" s="22"/>
      <c r="E150" s="30"/>
      <c r="F150" s="31" t="s">
        <v>217</v>
      </c>
      <c r="G150" s="31">
        <v>3188.03</v>
      </c>
      <c r="H150" s="32"/>
    </row>
    <row r="151" spans="1:8" ht="12.75">
      <c r="A151" s="27"/>
      <c r="B151" s="28"/>
      <c r="C151" s="56"/>
      <c r="D151" s="22"/>
      <c r="E151" s="30"/>
      <c r="F151" s="31"/>
      <c r="G151" s="31"/>
      <c r="H151" s="32"/>
    </row>
    <row r="152" spans="1:8" ht="12.75">
      <c r="A152" s="27"/>
      <c r="B152" s="28">
        <v>2001</v>
      </c>
      <c r="C152" s="56" t="s">
        <v>69</v>
      </c>
      <c r="D152" s="22"/>
      <c r="E152" s="30"/>
      <c r="F152" s="36" t="s">
        <v>179</v>
      </c>
      <c r="G152" s="31">
        <v>33032.42</v>
      </c>
      <c r="H152" s="32">
        <f>G152+G153</f>
        <v>36993.67</v>
      </c>
    </row>
    <row r="153" spans="1:8" ht="12.75">
      <c r="A153" s="27"/>
      <c r="B153" s="28"/>
      <c r="C153" s="56" t="s">
        <v>70</v>
      </c>
      <c r="D153" s="22"/>
      <c r="E153" s="30"/>
      <c r="F153" s="36" t="s">
        <v>218</v>
      </c>
      <c r="G153" s="31">
        <v>3961.25</v>
      </c>
      <c r="H153" s="32"/>
    </row>
    <row r="154" spans="1:8" ht="12.75">
      <c r="A154" s="27"/>
      <c r="B154" s="44"/>
      <c r="C154" s="66"/>
      <c r="D154" s="42"/>
      <c r="E154" s="43"/>
      <c r="F154" s="67"/>
      <c r="G154" s="68"/>
      <c r="H154" s="57"/>
    </row>
    <row r="155" spans="1:9" ht="12.75">
      <c r="A155" s="27"/>
      <c r="B155" s="44">
        <v>2002</v>
      </c>
      <c r="C155" s="66" t="s">
        <v>71</v>
      </c>
      <c r="D155" s="42"/>
      <c r="E155" s="43"/>
      <c r="F155" s="68" t="s">
        <v>219</v>
      </c>
      <c r="G155" s="68">
        <v>150352.9</v>
      </c>
      <c r="H155" s="57">
        <f>G155+G156+G157</f>
        <v>269237.82</v>
      </c>
      <c r="I155" s="1"/>
    </row>
    <row r="156" spans="1:9" ht="12.75">
      <c r="A156" s="27"/>
      <c r="B156" s="44"/>
      <c r="C156" s="66" t="s">
        <v>62</v>
      </c>
      <c r="D156" s="42"/>
      <c r="E156" s="43"/>
      <c r="F156" s="68" t="s">
        <v>220</v>
      </c>
      <c r="G156" s="68">
        <v>110621.22</v>
      </c>
      <c r="H156" s="57"/>
      <c r="I156" s="1"/>
    </row>
    <row r="157" spans="1:9" ht="12.75">
      <c r="A157" s="27"/>
      <c r="B157" s="44"/>
      <c r="C157" s="66"/>
      <c r="D157" s="42"/>
      <c r="E157" s="43"/>
      <c r="F157" s="68" t="s">
        <v>221</v>
      </c>
      <c r="G157" s="68">
        <v>8263.7</v>
      </c>
      <c r="H157" s="57"/>
      <c r="I157" s="1"/>
    </row>
    <row r="158" spans="1:8" ht="12.75">
      <c r="A158" s="27"/>
      <c r="B158" s="44"/>
      <c r="C158" s="66"/>
      <c r="D158" s="42"/>
      <c r="E158" s="43"/>
      <c r="F158" s="68"/>
      <c r="G158" s="68"/>
      <c r="H158" s="57"/>
    </row>
    <row r="159" spans="1:8" ht="12.75">
      <c r="A159" s="27"/>
      <c r="B159" s="44">
        <v>2003</v>
      </c>
      <c r="C159" s="66" t="s">
        <v>72</v>
      </c>
      <c r="D159" s="42"/>
      <c r="E159" s="43"/>
      <c r="F159" s="68" t="s">
        <v>222</v>
      </c>
      <c r="G159" s="68">
        <v>15289.44</v>
      </c>
      <c r="H159" s="57">
        <f>G159+G160</f>
        <v>17328.440000000002</v>
      </c>
    </row>
    <row r="160" spans="1:8" ht="12.75">
      <c r="A160" s="27"/>
      <c r="B160" s="44"/>
      <c r="C160" s="66" t="s">
        <v>73</v>
      </c>
      <c r="D160" s="42"/>
      <c r="E160" s="43"/>
      <c r="F160" s="68" t="s">
        <v>223</v>
      </c>
      <c r="G160" s="68">
        <v>2039</v>
      </c>
      <c r="H160" s="57"/>
    </row>
    <row r="161" spans="1:8" ht="12.75">
      <c r="A161" s="27"/>
      <c r="B161" s="44"/>
      <c r="C161" s="66"/>
      <c r="D161" s="42"/>
      <c r="E161" s="43"/>
      <c r="F161" s="68"/>
      <c r="G161" s="68"/>
      <c r="H161" s="57"/>
    </row>
    <row r="162" spans="1:8" ht="12.75">
      <c r="A162" s="27"/>
      <c r="B162" s="44">
        <v>2004</v>
      </c>
      <c r="C162" s="66" t="s">
        <v>74</v>
      </c>
      <c r="D162" s="42"/>
      <c r="E162" s="43"/>
      <c r="F162" s="31" t="s">
        <v>224</v>
      </c>
      <c r="G162" s="31">
        <v>32715.21</v>
      </c>
      <c r="H162" s="57">
        <f>G162+G163</f>
        <v>33591.07</v>
      </c>
    </row>
    <row r="163" spans="1:8" ht="12.75">
      <c r="A163" s="27"/>
      <c r="B163" s="44"/>
      <c r="C163" s="66" t="s">
        <v>75</v>
      </c>
      <c r="D163" s="42"/>
      <c r="E163" s="43"/>
      <c r="F163" s="36" t="s">
        <v>225</v>
      </c>
      <c r="G163" s="31">
        <v>875.86</v>
      </c>
      <c r="H163" s="57"/>
    </row>
    <row r="164" spans="1:8" ht="12.75">
      <c r="A164" s="27"/>
      <c r="B164" s="44"/>
      <c r="C164" s="66"/>
      <c r="D164" s="42"/>
      <c r="E164" s="43"/>
      <c r="F164" s="67"/>
      <c r="G164" s="68"/>
      <c r="H164" s="57"/>
    </row>
    <row r="165" spans="1:8" ht="12.75">
      <c r="A165" s="27"/>
      <c r="B165" s="44">
        <v>2005</v>
      </c>
      <c r="C165" s="66" t="s">
        <v>76</v>
      </c>
      <c r="D165" s="42"/>
      <c r="E165" s="43"/>
      <c r="F165" s="68" t="s">
        <v>226</v>
      </c>
      <c r="G165" s="68">
        <v>70076.18</v>
      </c>
      <c r="H165" s="57">
        <f>G165+G166+G167</f>
        <v>81232.06999999999</v>
      </c>
    </row>
    <row r="166" spans="1:8" ht="12.75">
      <c r="A166" s="27"/>
      <c r="B166" s="44"/>
      <c r="C166" s="66" t="s">
        <v>15</v>
      </c>
      <c r="D166" s="42"/>
      <c r="E166" s="43"/>
      <c r="F166" s="68" t="s">
        <v>227</v>
      </c>
      <c r="G166" s="68">
        <v>4749.13</v>
      </c>
      <c r="H166" s="57"/>
    </row>
    <row r="167" spans="1:8" ht="12.75">
      <c r="A167" s="27"/>
      <c r="B167" s="44"/>
      <c r="C167" s="66"/>
      <c r="D167" s="42"/>
      <c r="E167" s="43"/>
      <c r="F167" s="68" t="s">
        <v>228</v>
      </c>
      <c r="G167" s="68">
        <v>6406.76</v>
      </c>
      <c r="H167" s="57"/>
    </row>
    <row r="168" spans="1:8" ht="12.75">
      <c r="A168" s="27"/>
      <c r="B168" s="44"/>
      <c r="C168" s="66"/>
      <c r="D168" s="42"/>
      <c r="E168" s="43"/>
      <c r="F168" s="68"/>
      <c r="G168" s="68"/>
      <c r="H168" s="57"/>
    </row>
    <row r="169" spans="1:8" ht="12.75">
      <c r="A169" s="27"/>
      <c r="B169" s="69">
        <v>3200</v>
      </c>
      <c r="C169" s="70" t="s">
        <v>77</v>
      </c>
      <c r="D169" s="71"/>
      <c r="E169" s="72"/>
      <c r="F169" s="68" t="s">
        <v>229</v>
      </c>
      <c r="G169" s="68">
        <v>49545.88</v>
      </c>
      <c r="H169" s="57">
        <f>G169+G170+G171</f>
        <v>56081.99</v>
      </c>
    </row>
    <row r="170" spans="1:8" ht="12.75">
      <c r="A170" s="27"/>
      <c r="B170" s="69"/>
      <c r="C170" s="70" t="s">
        <v>15</v>
      </c>
      <c r="D170" s="71"/>
      <c r="E170" s="72"/>
      <c r="F170" s="68" t="s">
        <v>230</v>
      </c>
      <c r="G170" s="68">
        <v>6536.11</v>
      </c>
      <c r="H170" s="57"/>
    </row>
    <row r="171" spans="1:8" ht="12.75">
      <c r="A171" s="27"/>
      <c r="B171" s="69"/>
      <c r="C171" s="70"/>
      <c r="D171" s="71"/>
      <c r="E171" s="72"/>
      <c r="F171" s="68"/>
      <c r="G171" s="68"/>
      <c r="H171" s="57"/>
    </row>
    <row r="172" spans="1:8" ht="12.75">
      <c r="A172" s="27"/>
      <c r="B172" s="44">
        <v>3300</v>
      </c>
      <c r="C172" s="66" t="s">
        <v>78</v>
      </c>
      <c r="D172" s="73"/>
      <c r="E172" s="43"/>
      <c r="F172" s="68" t="s">
        <v>231</v>
      </c>
      <c r="G172" s="68">
        <v>117789.42</v>
      </c>
      <c r="H172" s="57">
        <f>G172+G173</f>
        <v>127404.34</v>
      </c>
    </row>
    <row r="173" spans="1:8" ht="12.75">
      <c r="A173" s="27"/>
      <c r="B173" s="44"/>
      <c r="C173" s="66" t="s">
        <v>79</v>
      </c>
      <c r="D173" s="36"/>
      <c r="E173" s="43"/>
      <c r="F173" s="68" t="s">
        <v>232</v>
      </c>
      <c r="G173" s="68">
        <v>9614.92</v>
      </c>
      <c r="H173" s="57"/>
    </row>
    <row r="174" spans="1:8" ht="12.75">
      <c r="A174" s="27"/>
      <c r="B174" s="44"/>
      <c r="C174" s="66"/>
      <c r="D174" s="36"/>
      <c r="E174" s="43"/>
      <c r="F174" s="68"/>
      <c r="G174" s="68"/>
      <c r="H174" s="57"/>
    </row>
    <row r="175" spans="1:8" ht="12.75">
      <c r="A175" s="27"/>
      <c r="B175" s="44">
        <v>3682</v>
      </c>
      <c r="C175" s="66" t="s">
        <v>80</v>
      </c>
      <c r="D175" s="73"/>
      <c r="E175" s="43"/>
      <c r="F175" s="68" t="s">
        <v>233</v>
      </c>
      <c r="G175" s="68">
        <v>35821.98</v>
      </c>
      <c r="H175" s="57">
        <f>G175+G176</f>
        <v>37003.130000000005</v>
      </c>
    </row>
    <row r="176" spans="1:8" ht="12.75">
      <c r="A176" s="27"/>
      <c r="B176" s="44"/>
      <c r="C176" s="66" t="s">
        <v>15</v>
      </c>
      <c r="D176" s="36"/>
      <c r="E176" s="43"/>
      <c r="F176" s="68" t="s">
        <v>234</v>
      </c>
      <c r="G176" s="68">
        <v>1181.15</v>
      </c>
      <c r="H176" s="57"/>
    </row>
    <row r="177" spans="1:8" ht="12.75">
      <c r="A177" s="50"/>
      <c r="B177" s="44"/>
      <c r="C177" s="66"/>
      <c r="D177" s="36"/>
      <c r="E177" s="43"/>
      <c r="F177" s="68"/>
      <c r="G177" s="68"/>
      <c r="H177" s="57"/>
    </row>
    <row r="178" spans="1:8" ht="12.75">
      <c r="A178" s="50"/>
      <c r="B178" s="44">
        <v>3137</v>
      </c>
      <c r="C178" s="74" t="s">
        <v>81</v>
      </c>
      <c r="D178" s="75"/>
      <c r="E178" s="43"/>
      <c r="F178" s="68"/>
      <c r="G178" s="68"/>
      <c r="H178" s="57">
        <f>G178+G179+G180</f>
        <v>0</v>
      </c>
    </row>
    <row r="179" spans="1:8" ht="12.75">
      <c r="A179" s="50"/>
      <c r="B179" s="44"/>
      <c r="C179" s="74" t="s">
        <v>15</v>
      </c>
      <c r="D179" s="36"/>
      <c r="E179" s="43"/>
      <c r="F179" s="68"/>
      <c r="G179" s="68"/>
      <c r="H179" s="57"/>
    </row>
    <row r="180" spans="1:8" ht="12.75">
      <c r="A180" s="50"/>
      <c r="B180" s="44"/>
      <c r="C180" s="74"/>
      <c r="D180" s="36"/>
      <c r="E180" s="43"/>
      <c r="F180" s="68"/>
      <c r="G180" s="68"/>
      <c r="H180" s="57"/>
    </row>
    <row r="181" spans="1:8" ht="12.75">
      <c r="A181" s="50"/>
      <c r="B181" s="44"/>
      <c r="C181" s="74"/>
      <c r="D181" s="36"/>
      <c r="E181" s="43"/>
      <c r="F181" s="68"/>
      <c r="G181" s="68"/>
      <c r="H181" s="57"/>
    </row>
    <row r="182" spans="1:8" ht="12.75">
      <c r="A182" s="50"/>
      <c r="B182" s="44">
        <v>1619</v>
      </c>
      <c r="C182" s="74" t="s">
        <v>0</v>
      </c>
      <c r="D182" s="36"/>
      <c r="E182" s="43"/>
      <c r="F182" s="68" t="s">
        <v>235</v>
      </c>
      <c r="G182" s="68">
        <v>78045.09</v>
      </c>
      <c r="H182" s="57">
        <f>G182+G183+G184</f>
        <v>152354.92</v>
      </c>
    </row>
    <row r="183" spans="1:8" ht="12.75">
      <c r="A183" s="50"/>
      <c r="B183" s="44"/>
      <c r="C183" s="74" t="s">
        <v>82</v>
      </c>
      <c r="D183" s="36"/>
      <c r="E183" s="43"/>
      <c r="F183" s="68" t="s">
        <v>236</v>
      </c>
      <c r="G183" s="68">
        <v>70438.17</v>
      </c>
      <c r="H183" s="57"/>
    </row>
    <row r="184" spans="1:8" ht="12.75">
      <c r="A184" s="50"/>
      <c r="B184" s="44"/>
      <c r="C184" s="74"/>
      <c r="D184" s="36"/>
      <c r="E184" s="43"/>
      <c r="F184" s="68" t="s">
        <v>237</v>
      </c>
      <c r="G184" s="68">
        <v>3871.66</v>
      </c>
      <c r="H184" s="57"/>
    </row>
    <row r="185" spans="1:8" ht="12.75">
      <c r="A185" s="50"/>
      <c r="B185" s="44"/>
      <c r="C185" s="74"/>
      <c r="D185" s="36"/>
      <c r="E185" s="43"/>
      <c r="F185" s="68"/>
      <c r="G185" s="68"/>
      <c r="H185" s="57"/>
    </row>
    <row r="186" spans="1:8" ht="12.75">
      <c r="A186" s="50"/>
      <c r="B186" s="44">
        <v>1620</v>
      </c>
      <c r="C186" s="74" t="s">
        <v>83</v>
      </c>
      <c r="D186" s="36"/>
      <c r="E186" s="43"/>
      <c r="F186" s="36" t="s">
        <v>238</v>
      </c>
      <c r="G186" s="31">
        <v>50656.3</v>
      </c>
      <c r="H186" s="57">
        <f>G186+G187+G188</f>
        <v>55811.18</v>
      </c>
    </row>
    <row r="187" spans="1:8" ht="12.75">
      <c r="A187" s="50"/>
      <c r="B187" s="44"/>
      <c r="C187" s="74" t="s">
        <v>15</v>
      </c>
      <c r="D187" s="36"/>
      <c r="E187" s="43"/>
      <c r="F187" s="68" t="s">
        <v>123</v>
      </c>
      <c r="G187" s="68">
        <v>1748.63</v>
      </c>
      <c r="H187" s="57"/>
    </row>
    <row r="188" spans="1:8" ht="12.75">
      <c r="A188" s="50"/>
      <c r="B188" s="44"/>
      <c r="C188" s="74"/>
      <c r="D188" s="36"/>
      <c r="E188" s="43"/>
      <c r="F188" s="68" t="s">
        <v>125</v>
      </c>
      <c r="G188" s="68">
        <v>3406.25</v>
      </c>
      <c r="H188" s="57"/>
    </row>
    <row r="189" spans="1:8" ht="12.75">
      <c r="A189" s="50"/>
      <c r="B189" s="44"/>
      <c r="C189" s="74"/>
      <c r="D189" s="36"/>
      <c r="E189" s="43"/>
      <c r="F189" s="68"/>
      <c r="G189" s="68"/>
      <c r="H189" s="57"/>
    </row>
    <row r="190" spans="1:8" ht="12.75">
      <c r="A190" s="50"/>
      <c r="B190" s="44">
        <v>1621</v>
      </c>
      <c r="C190" s="74" t="s">
        <v>84</v>
      </c>
      <c r="D190" s="8"/>
      <c r="E190" s="43"/>
      <c r="F190" s="68" t="s">
        <v>239</v>
      </c>
      <c r="G190" s="68">
        <v>51516.3</v>
      </c>
      <c r="H190" s="57">
        <f>G190+G191+G192</f>
        <v>85387.59999999999</v>
      </c>
    </row>
    <row r="191" spans="1:8" ht="12.75">
      <c r="A191" s="50"/>
      <c r="B191" s="44"/>
      <c r="C191" s="74" t="s">
        <v>15</v>
      </c>
      <c r="D191" s="36"/>
      <c r="E191" s="43"/>
      <c r="F191" s="68" t="s">
        <v>240</v>
      </c>
      <c r="G191" s="68">
        <v>31226.1</v>
      </c>
      <c r="H191" s="57"/>
    </row>
    <row r="192" spans="1:8" ht="12.75">
      <c r="A192" s="50"/>
      <c r="B192" s="44"/>
      <c r="C192" s="74"/>
      <c r="D192" s="67"/>
      <c r="E192" s="43"/>
      <c r="F192" s="68" t="s">
        <v>241</v>
      </c>
      <c r="G192" s="68">
        <v>2645.2</v>
      </c>
      <c r="H192" s="57"/>
    </row>
    <row r="193" spans="1:8" ht="12.75">
      <c r="A193" s="50"/>
      <c r="B193" s="44"/>
      <c r="C193" s="74"/>
      <c r="D193" s="67"/>
      <c r="E193" s="43"/>
      <c r="F193" s="68"/>
      <c r="G193" s="68"/>
      <c r="H193" s="57"/>
    </row>
    <row r="194" spans="1:8" ht="12.75">
      <c r="A194" s="50"/>
      <c r="B194" s="44">
        <v>1746</v>
      </c>
      <c r="C194" s="74" t="s">
        <v>85</v>
      </c>
      <c r="D194" s="76"/>
      <c r="E194" s="43"/>
      <c r="F194" s="68" t="s">
        <v>242</v>
      </c>
      <c r="G194" s="68">
        <v>7393.03</v>
      </c>
      <c r="H194" s="57">
        <f>G194+G195</f>
        <v>8024.26</v>
      </c>
    </row>
    <row r="195" spans="1:8" ht="12.75">
      <c r="A195" s="50"/>
      <c r="B195" s="44"/>
      <c r="C195" s="74"/>
      <c r="D195" s="8"/>
      <c r="E195" s="43"/>
      <c r="F195" s="68" t="s">
        <v>243</v>
      </c>
      <c r="G195" s="68">
        <v>631.23</v>
      </c>
      <c r="H195" s="57"/>
    </row>
    <row r="196" spans="1:8" ht="12.75">
      <c r="A196" s="50"/>
      <c r="B196" s="44"/>
      <c r="C196" s="74"/>
      <c r="D196" s="76"/>
      <c r="E196" s="43"/>
      <c r="F196" s="68"/>
      <c r="G196" s="68"/>
      <c r="H196" s="57"/>
    </row>
    <row r="197" spans="1:8" ht="12.75">
      <c r="A197" s="50"/>
      <c r="B197" s="44">
        <v>2080</v>
      </c>
      <c r="C197" s="74" t="s">
        <v>86</v>
      </c>
      <c r="D197" s="76"/>
      <c r="E197" s="43"/>
      <c r="F197" s="68" t="s">
        <v>244</v>
      </c>
      <c r="G197" s="68">
        <v>10536.93</v>
      </c>
      <c r="H197" s="57">
        <f>G197+G198</f>
        <v>12234.6</v>
      </c>
    </row>
    <row r="198" spans="1:8" ht="12.75">
      <c r="A198" s="50"/>
      <c r="B198" s="44"/>
      <c r="C198" s="74"/>
      <c r="D198" s="8"/>
      <c r="E198" s="43"/>
      <c r="F198" s="68" t="s">
        <v>245</v>
      </c>
      <c r="G198" s="68">
        <v>1697.67</v>
      </c>
      <c r="H198" s="57"/>
    </row>
    <row r="199" spans="1:8" ht="12.75">
      <c r="A199" s="50"/>
      <c r="B199" s="44"/>
      <c r="C199" s="74"/>
      <c r="D199" s="76"/>
      <c r="E199" s="43"/>
      <c r="F199" s="68"/>
      <c r="G199" s="68"/>
      <c r="H199" s="57"/>
    </row>
    <row r="200" spans="1:8" ht="12.75">
      <c r="A200" s="27"/>
      <c r="B200" s="44">
        <v>2719</v>
      </c>
      <c r="C200" s="74" t="s">
        <v>87</v>
      </c>
      <c r="D200" s="76"/>
      <c r="E200" s="43"/>
      <c r="F200" s="68" t="s">
        <v>246</v>
      </c>
      <c r="G200" s="68">
        <v>31862.81</v>
      </c>
      <c r="H200" s="57">
        <f>G200+G201+G202</f>
        <v>34709.32</v>
      </c>
    </row>
    <row r="201" spans="1:8" ht="12.75">
      <c r="A201" s="27"/>
      <c r="B201" s="44"/>
      <c r="C201" s="74"/>
      <c r="D201" s="8"/>
      <c r="E201" s="43"/>
      <c r="F201" s="68" t="s">
        <v>247</v>
      </c>
      <c r="G201" s="68">
        <v>2846.51</v>
      </c>
      <c r="H201" s="77"/>
    </row>
    <row r="202" spans="1:8" ht="12.75">
      <c r="A202" s="50"/>
      <c r="B202" s="78"/>
      <c r="C202" s="74"/>
      <c r="D202" s="79"/>
      <c r="E202" s="43"/>
      <c r="F202" s="68"/>
      <c r="G202" s="68"/>
      <c r="H202" s="77"/>
    </row>
    <row r="203" spans="1:8" ht="12.75">
      <c r="A203" s="27"/>
      <c r="B203" s="28"/>
      <c r="C203" s="80"/>
      <c r="D203" s="76"/>
      <c r="E203" s="30"/>
      <c r="F203" s="31"/>
      <c r="G203" s="31"/>
      <c r="H203" s="81"/>
    </row>
    <row r="204" spans="1:8" ht="12.75">
      <c r="A204" s="50"/>
      <c r="B204" s="82">
        <v>2213</v>
      </c>
      <c r="C204" s="74" t="s">
        <v>88</v>
      </c>
      <c r="D204" s="76"/>
      <c r="E204" s="43"/>
      <c r="F204" s="68" t="s">
        <v>248</v>
      </c>
      <c r="G204" s="68">
        <v>24485.99</v>
      </c>
      <c r="H204" s="57">
        <f>G204+G205</f>
        <v>27495.09</v>
      </c>
    </row>
    <row r="205" spans="1:8" ht="12.75">
      <c r="A205" s="50"/>
      <c r="B205" s="82"/>
      <c r="C205" s="74" t="s">
        <v>89</v>
      </c>
      <c r="D205" s="8"/>
      <c r="E205" s="43"/>
      <c r="F205" s="68" t="s">
        <v>249</v>
      </c>
      <c r="G205" s="68">
        <v>3009.1</v>
      </c>
      <c r="H205" s="57"/>
    </row>
    <row r="206" spans="1:8" ht="12.75">
      <c r="A206" s="50"/>
      <c r="B206" s="82"/>
      <c r="C206" s="74"/>
      <c r="D206" s="76"/>
      <c r="E206" s="43"/>
      <c r="F206" s="68"/>
      <c r="G206" s="68"/>
      <c r="H206" s="57"/>
    </row>
    <row r="207" spans="1:8" ht="12.75">
      <c r="A207" s="50"/>
      <c r="B207" s="82">
        <v>3122</v>
      </c>
      <c r="C207" s="74" t="s">
        <v>90</v>
      </c>
      <c r="D207" s="76"/>
      <c r="E207" s="43"/>
      <c r="F207" s="68" t="s">
        <v>250</v>
      </c>
      <c r="G207" s="68">
        <v>35755</v>
      </c>
      <c r="H207" s="57">
        <f>G207+G208+G209</f>
        <v>47470.51</v>
      </c>
    </row>
    <row r="208" spans="1:8" ht="12.75">
      <c r="A208" s="50"/>
      <c r="B208" s="82"/>
      <c r="C208" s="74" t="s">
        <v>91</v>
      </c>
      <c r="D208" s="8"/>
      <c r="E208" s="43"/>
      <c r="F208" s="68" t="s">
        <v>251</v>
      </c>
      <c r="G208" s="68">
        <v>10094.64</v>
      </c>
      <c r="H208" s="57"/>
    </row>
    <row r="209" spans="1:8" ht="12.75">
      <c r="A209" s="50"/>
      <c r="B209" s="82"/>
      <c r="C209" s="74"/>
      <c r="D209" s="76"/>
      <c r="E209" s="43"/>
      <c r="F209" s="68" t="s">
        <v>252</v>
      </c>
      <c r="G209" s="68">
        <v>1620.87</v>
      </c>
      <c r="H209" s="57"/>
    </row>
    <row r="210" spans="1:8" ht="12.75">
      <c r="A210" s="50"/>
      <c r="B210" s="82"/>
      <c r="C210" s="74"/>
      <c r="D210" s="76"/>
      <c r="E210" s="43"/>
      <c r="F210" s="68"/>
      <c r="G210" s="68"/>
      <c r="H210" s="57"/>
    </row>
    <row r="211" spans="1:8" ht="12.75">
      <c r="A211" s="50"/>
      <c r="B211" s="82">
        <v>1718</v>
      </c>
      <c r="C211" s="74" t="s">
        <v>92</v>
      </c>
      <c r="D211" s="76"/>
      <c r="E211" s="43"/>
      <c r="F211" s="68" t="s">
        <v>253</v>
      </c>
      <c r="G211" s="68">
        <v>34568.74</v>
      </c>
      <c r="H211" s="57">
        <f>G211+G212</f>
        <v>37316.95</v>
      </c>
    </row>
    <row r="212" spans="1:8" ht="12.75">
      <c r="A212" s="27"/>
      <c r="B212" s="40"/>
      <c r="C212" s="80" t="s">
        <v>93</v>
      </c>
      <c r="D212" s="76"/>
      <c r="E212" s="30"/>
      <c r="F212" s="31" t="s">
        <v>254</v>
      </c>
      <c r="G212" s="31">
        <v>2748.21</v>
      </c>
      <c r="H212" s="32"/>
    </row>
    <row r="213" spans="1:8" ht="12.75">
      <c r="A213" s="50"/>
      <c r="B213" s="78"/>
      <c r="C213" s="74"/>
      <c r="D213" s="79"/>
      <c r="E213" s="43"/>
      <c r="F213" s="68"/>
      <c r="G213" s="68"/>
      <c r="H213" s="57"/>
    </row>
    <row r="214" spans="1:8" ht="12.75">
      <c r="A214" s="50"/>
      <c r="B214" s="82">
        <v>2191</v>
      </c>
      <c r="C214" s="74" t="s">
        <v>94</v>
      </c>
      <c r="D214" s="76"/>
      <c r="E214" s="43"/>
      <c r="F214" s="68" t="s">
        <v>255</v>
      </c>
      <c r="G214" s="68">
        <v>10399.93</v>
      </c>
      <c r="H214" s="57">
        <f>G214+G215</f>
        <v>11536.34</v>
      </c>
    </row>
    <row r="215" spans="1:8" ht="12.75">
      <c r="A215" s="50"/>
      <c r="B215" s="82"/>
      <c r="C215" s="74" t="s">
        <v>95</v>
      </c>
      <c r="D215" s="76"/>
      <c r="E215" s="43"/>
      <c r="F215" s="68" t="s">
        <v>256</v>
      </c>
      <c r="G215" s="68">
        <v>1136.41</v>
      </c>
      <c r="H215" s="57"/>
    </row>
    <row r="216" spans="1:8" ht="13.5" thickBot="1">
      <c r="A216" s="83"/>
      <c r="B216" s="84"/>
      <c r="C216" s="85"/>
      <c r="D216" s="86"/>
      <c r="E216" s="87"/>
      <c r="F216" s="88"/>
      <c r="G216" s="88"/>
      <c r="H216" s="89"/>
    </row>
    <row r="217" spans="1:9" ht="13.5" thickBot="1">
      <c r="A217" s="90"/>
      <c r="B217" s="91"/>
      <c r="C217" s="92" t="s">
        <v>96</v>
      </c>
      <c r="D217" s="93"/>
      <c r="E217" s="94"/>
      <c r="F217" s="95"/>
      <c r="G217" s="96">
        <f>SUM(G11:G216)</f>
        <v>4077636.909999999</v>
      </c>
      <c r="H217" s="96">
        <f>SUM(H11:H216)</f>
        <v>4077636.909999999</v>
      </c>
      <c r="I217" s="97"/>
    </row>
    <row r="218" spans="5:8" ht="12.75">
      <c r="E218" s="4"/>
      <c r="F218" s="5"/>
      <c r="G218" s="5"/>
      <c r="H218" s="98"/>
    </row>
    <row r="219" spans="5:7" ht="12.75">
      <c r="E219" s="4"/>
      <c r="F219" s="5"/>
      <c r="G219" s="5" t="s">
        <v>97</v>
      </c>
    </row>
    <row r="220" spans="4:7" ht="12.75">
      <c r="D220" s="4"/>
      <c r="E220" s="5"/>
      <c r="F220" s="5"/>
      <c r="G220" s="5" t="s">
        <v>98</v>
      </c>
    </row>
    <row r="221" spans="4:10" ht="12.75">
      <c r="D221" s="4"/>
      <c r="E221" s="5"/>
      <c r="F221" s="37"/>
      <c r="H221" s="37"/>
      <c r="J221" s="37"/>
    </row>
    <row r="222" spans="1:10" ht="14.25" customHeight="1">
      <c r="A222" s="1" t="s">
        <v>2</v>
      </c>
      <c r="B222" s="1"/>
      <c r="C222" s="1"/>
      <c r="D222" s="3" t="s">
        <v>99</v>
      </c>
      <c r="G222" s="37"/>
      <c r="J222" s="37"/>
    </row>
    <row r="223" spans="1:10" ht="12.75">
      <c r="A223" s="1" t="s">
        <v>1</v>
      </c>
      <c r="B223" s="1"/>
      <c r="C223" s="1"/>
      <c r="G223" s="37"/>
      <c r="J223" s="37"/>
    </row>
    <row r="224" ht="12.75">
      <c r="J224" s="100"/>
    </row>
    <row r="225" spans="1:10" ht="12.75">
      <c r="A225" s="4"/>
      <c r="B225" s="7"/>
      <c r="C225" s="8"/>
      <c r="D225" s="8" t="s">
        <v>100</v>
      </c>
      <c r="E225" s="8"/>
      <c r="F225" s="1"/>
      <c r="G225" s="5"/>
      <c r="J225" s="98"/>
    </row>
    <row r="226" spans="1:8" ht="12.75">
      <c r="A226" s="4"/>
      <c r="B226" s="7"/>
      <c r="C226" s="8"/>
      <c r="D226" s="8" t="s">
        <v>122</v>
      </c>
      <c r="E226" s="8"/>
      <c r="G226" s="5"/>
      <c r="H226" s="98"/>
    </row>
    <row r="227" spans="5:8" ht="12.75">
      <c r="E227" s="4"/>
      <c r="F227" s="5"/>
      <c r="G227" s="5" t="s">
        <v>270</v>
      </c>
      <c r="H227" s="98"/>
    </row>
    <row r="228" spans="2:8" ht="12.75">
      <c r="B228" s="2" t="s">
        <v>5</v>
      </c>
      <c r="C228" s="1"/>
      <c r="D228" s="4" t="s">
        <v>101</v>
      </c>
      <c r="E228" s="4"/>
      <c r="F228" s="5"/>
      <c r="G228" s="5"/>
      <c r="H228" s="98"/>
    </row>
    <row r="229" spans="5:8" ht="13.5" thickBot="1">
      <c r="E229" s="4"/>
      <c r="F229" s="5"/>
      <c r="G229" s="5"/>
      <c r="H229" s="98"/>
    </row>
    <row r="230" spans="1:8" ht="33" customHeight="1" thickBot="1">
      <c r="A230" s="12" t="s">
        <v>6</v>
      </c>
      <c r="B230" s="101" t="s">
        <v>102</v>
      </c>
      <c r="C230" s="12" t="s">
        <v>103</v>
      </c>
      <c r="D230" s="14" t="s">
        <v>9</v>
      </c>
      <c r="E230" s="15" t="s">
        <v>10</v>
      </c>
      <c r="F230" s="16" t="s">
        <v>11</v>
      </c>
      <c r="G230" s="17" t="s">
        <v>12</v>
      </c>
      <c r="H230" s="18" t="s">
        <v>13</v>
      </c>
    </row>
    <row r="231" spans="1:8" ht="12.75">
      <c r="A231" s="82"/>
      <c r="B231" s="44" t="s">
        <v>258</v>
      </c>
      <c r="C231" s="102" t="s">
        <v>104</v>
      </c>
      <c r="D231" s="22"/>
      <c r="E231" s="36"/>
      <c r="F231" s="31" t="s">
        <v>174</v>
      </c>
      <c r="G231" s="68">
        <v>29252.39</v>
      </c>
      <c r="H231" s="103">
        <f>G231+G232+G233</f>
        <v>29252.39</v>
      </c>
    </row>
    <row r="232" spans="1:8" ht="12.75">
      <c r="A232" s="82"/>
      <c r="B232" s="44"/>
      <c r="C232" s="52" t="s">
        <v>62</v>
      </c>
      <c r="D232" s="22"/>
      <c r="E232" s="30"/>
      <c r="F232" s="68"/>
      <c r="G232" s="68"/>
      <c r="H232" s="57"/>
    </row>
    <row r="233" spans="1:8" ht="13.5" thickBot="1">
      <c r="A233" s="82"/>
      <c r="B233" s="44"/>
      <c r="C233" s="41"/>
      <c r="D233" s="42"/>
      <c r="E233" s="43"/>
      <c r="F233" s="68"/>
      <c r="G233" s="68"/>
      <c r="H233" s="57"/>
    </row>
    <row r="234" spans="1:8" ht="13.5" thickBot="1">
      <c r="A234" s="104"/>
      <c r="B234" s="105"/>
      <c r="C234" s="106"/>
      <c r="D234" s="107"/>
      <c r="E234" s="108"/>
      <c r="F234" s="109"/>
      <c r="G234" s="109">
        <f>SUM(G231:G233)</f>
        <v>29252.39</v>
      </c>
      <c r="H234" s="110">
        <f>SUM(H231:H233)</f>
        <v>29252.39</v>
      </c>
    </row>
    <row r="235" ht="12.75"/>
    <row r="236" spans="1:8" ht="12.75">
      <c r="A236" s="4"/>
      <c r="B236" s="7"/>
      <c r="C236" s="8"/>
      <c r="D236" s="8" t="s">
        <v>100</v>
      </c>
      <c r="E236" s="8"/>
      <c r="F236" s="1"/>
      <c r="G236" s="5"/>
      <c r="H236" s="98"/>
    </row>
    <row r="237" spans="1:8" ht="12.75">
      <c r="A237" s="4"/>
      <c r="B237" s="7"/>
      <c r="C237" s="8"/>
      <c r="D237" s="8" t="s">
        <v>122</v>
      </c>
      <c r="E237" s="8"/>
      <c r="G237" s="5"/>
      <c r="H237" s="98"/>
    </row>
    <row r="238" spans="5:8" ht="12.75">
      <c r="E238" s="4"/>
      <c r="F238" s="5"/>
      <c r="G238" s="5" t="s">
        <v>270</v>
      </c>
      <c r="H238" s="98"/>
    </row>
    <row r="239" spans="2:8" ht="12.75">
      <c r="B239" s="2" t="s">
        <v>5</v>
      </c>
      <c r="C239" s="1"/>
      <c r="D239" s="4" t="s">
        <v>105</v>
      </c>
      <c r="E239" s="4"/>
      <c r="F239" s="5"/>
      <c r="G239" s="5"/>
      <c r="H239" s="98"/>
    </row>
    <row r="240" spans="5:8" ht="13.5" thickBot="1">
      <c r="E240" s="4"/>
      <c r="F240" s="5"/>
      <c r="G240" s="5"/>
      <c r="H240" s="98"/>
    </row>
    <row r="241" spans="1:8" ht="24" customHeight="1" thickBot="1">
      <c r="A241" s="12" t="s">
        <v>6</v>
      </c>
      <c r="B241" s="101" t="s">
        <v>102</v>
      </c>
      <c r="C241" s="12" t="s">
        <v>103</v>
      </c>
      <c r="D241" s="14" t="s">
        <v>9</v>
      </c>
      <c r="E241" s="15" t="s">
        <v>10</v>
      </c>
      <c r="F241" s="16" t="s">
        <v>11</v>
      </c>
      <c r="G241" s="17" t="s">
        <v>12</v>
      </c>
      <c r="H241" s="18" t="s">
        <v>13</v>
      </c>
    </row>
    <row r="242" spans="1:8" ht="12.75">
      <c r="A242" s="82"/>
      <c r="B242" s="44" t="s">
        <v>259</v>
      </c>
      <c r="C242" s="102" t="s">
        <v>106</v>
      </c>
      <c r="D242" s="22"/>
      <c r="E242" s="36"/>
      <c r="F242" s="31" t="s">
        <v>181</v>
      </c>
      <c r="G242" s="68">
        <v>60000</v>
      </c>
      <c r="H242" s="103">
        <f>G242+G243+G244</f>
        <v>60000</v>
      </c>
    </row>
    <row r="243" spans="1:8" ht="12.75">
      <c r="A243" s="82"/>
      <c r="B243" s="44"/>
      <c r="C243" s="52" t="s">
        <v>107</v>
      </c>
      <c r="D243" s="22"/>
      <c r="E243" s="30"/>
      <c r="F243" s="68"/>
      <c r="G243" s="68"/>
      <c r="H243" s="57"/>
    </row>
    <row r="244" spans="1:8" ht="13.5" thickBot="1">
      <c r="A244" s="82"/>
      <c r="B244" s="44"/>
      <c r="C244" s="41"/>
      <c r="D244" s="42"/>
      <c r="E244" s="43"/>
      <c r="F244" s="68"/>
      <c r="G244" s="68"/>
      <c r="H244" s="57"/>
    </row>
    <row r="245" spans="1:8" ht="13.5" thickBot="1">
      <c r="A245" s="104"/>
      <c r="B245" s="105"/>
      <c r="C245" s="106"/>
      <c r="D245" s="107"/>
      <c r="E245" s="108"/>
      <c r="F245" s="109"/>
      <c r="G245" s="109">
        <f>SUM(G242:G244)</f>
        <v>60000</v>
      </c>
      <c r="H245" s="110">
        <f>SUM(H242:H244)</f>
        <v>60000</v>
      </c>
    </row>
    <row r="246" ht="17.25" customHeight="1"/>
    <row r="247" spans="1:8" ht="12.75">
      <c r="A247" s="4"/>
      <c r="B247" s="7"/>
      <c r="C247" s="8"/>
      <c r="D247" s="8" t="s">
        <v>100</v>
      </c>
      <c r="E247" s="8"/>
      <c r="F247" s="1"/>
      <c r="G247" s="5"/>
      <c r="H247" s="98"/>
    </row>
    <row r="248" spans="1:8" ht="12.75">
      <c r="A248" s="4"/>
      <c r="B248" s="7"/>
      <c r="C248" s="8"/>
      <c r="D248" s="8" t="s">
        <v>122</v>
      </c>
      <c r="E248" s="8"/>
      <c r="G248" s="5"/>
      <c r="H248" s="98"/>
    </row>
    <row r="249" spans="5:8" ht="12.75">
      <c r="E249" s="4"/>
      <c r="F249" s="5"/>
      <c r="G249" s="5" t="s">
        <v>270</v>
      </c>
      <c r="H249" s="98"/>
    </row>
    <row r="250" spans="2:8" ht="12.75">
      <c r="B250" s="2" t="s">
        <v>5</v>
      </c>
      <c r="C250" s="1"/>
      <c r="D250" s="4" t="s">
        <v>108</v>
      </c>
      <c r="E250" s="4"/>
      <c r="F250" s="5"/>
      <c r="G250" s="5"/>
      <c r="H250" s="98"/>
    </row>
    <row r="251" spans="5:8" ht="13.5" thickBot="1">
      <c r="E251" s="4"/>
      <c r="F251" s="5"/>
      <c r="G251" s="5"/>
      <c r="H251" s="98"/>
    </row>
    <row r="252" spans="1:8" ht="27" customHeight="1" thickBot="1">
      <c r="A252" s="12" t="s">
        <v>6</v>
      </c>
      <c r="B252" s="101" t="s">
        <v>102</v>
      </c>
      <c r="C252" s="12" t="s">
        <v>103</v>
      </c>
      <c r="D252" s="14" t="s">
        <v>9</v>
      </c>
      <c r="E252" s="15" t="s">
        <v>10</v>
      </c>
      <c r="F252" s="16" t="s">
        <v>11</v>
      </c>
      <c r="G252" s="17" t="s">
        <v>12</v>
      </c>
      <c r="H252" s="18" t="s">
        <v>13</v>
      </c>
    </row>
    <row r="253" spans="1:8" ht="12.75">
      <c r="A253" s="36"/>
      <c r="B253" s="28" t="s">
        <v>109</v>
      </c>
      <c r="C253" s="102" t="s">
        <v>110</v>
      </c>
      <c r="D253" s="22"/>
      <c r="E253" s="36"/>
      <c r="F253" s="68" t="s">
        <v>260</v>
      </c>
      <c r="G253" s="68">
        <v>116058.85</v>
      </c>
      <c r="H253" s="32">
        <f>G253+G254+G255</f>
        <v>132110.7</v>
      </c>
    </row>
    <row r="254" spans="1:8" ht="12.75">
      <c r="A254" s="67"/>
      <c r="B254" s="44"/>
      <c r="C254" s="47"/>
      <c r="D254" s="22"/>
      <c r="E254" s="30"/>
      <c r="F254" s="68" t="s">
        <v>261</v>
      </c>
      <c r="G254" s="68">
        <v>13935.58</v>
      </c>
      <c r="H254" s="57"/>
    </row>
    <row r="255" spans="1:8" ht="12.75">
      <c r="A255" s="82"/>
      <c r="B255" s="44"/>
      <c r="C255" s="41"/>
      <c r="D255" s="42"/>
      <c r="E255" s="43"/>
      <c r="F255" s="68" t="s">
        <v>262</v>
      </c>
      <c r="G255" s="68">
        <v>2116.27</v>
      </c>
      <c r="H255" s="57"/>
    </row>
    <row r="256" spans="1:8" ht="13.5" thickBot="1">
      <c r="A256" s="111"/>
      <c r="B256" s="84"/>
      <c r="C256" s="112"/>
      <c r="D256" s="113"/>
      <c r="E256" s="87"/>
      <c r="F256" s="88"/>
      <c r="G256" s="88"/>
      <c r="H256" s="89"/>
    </row>
    <row r="257" spans="1:8" ht="13.5" thickBot="1">
      <c r="A257" s="104" t="s">
        <v>99</v>
      </c>
      <c r="B257" s="105"/>
      <c r="C257" s="106"/>
      <c r="D257" s="107"/>
      <c r="E257" s="108"/>
      <c r="F257" s="109"/>
      <c r="G257" s="109">
        <f>SUM(G253:G255)</f>
        <v>132110.7</v>
      </c>
      <c r="H257" s="110">
        <f>SUM(H253:H255)</f>
        <v>132110.7</v>
      </c>
    </row>
    <row r="258" ht="12.75"/>
    <row r="259" spans="5:9" ht="12.75">
      <c r="E259" s="114"/>
      <c r="F259" s="5"/>
      <c r="G259" s="37"/>
      <c r="H259" s="98"/>
      <c r="I259" s="115"/>
    </row>
    <row r="260" spans="4:9" ht="12.75">
      <c r="D260" s="4"/>
      <c r="E260" s="114"/>
      <c r="F260" s="5"/>
      <c r="G260" s="37"/>
      <c r="H260" s="98"/>
      <c r="I260" s="115"/>
    </row>
    <row r="261" spans="4:9" ht="12.75">
      <c r="D261" s="4"/>
      <c r="E261" s="114"/>
      <c r="F261" s="37"/>
      <c r="G261" s="100" t="s">
        <v>111</v>
      </c>
      <c r="H261" s="114">
        <f>H257+H245+H234</f>
        <v>221363.09000000003</v>
      </c>
      <c r="I261" s="115"/>
    </row>
    <row r="262" spans="5:9" ht="12.75">
      <c r="E262" s="114"/>
      <c r="F262" s="37"/>
      <c r="G262" s="1" t="s">
        <v>112</v>
      </c>
      <c r="H262" s="114">
        <f>H261+H217</f>
        <v>4298999.999999999</v>
      </c>
      <c r="I262" s="116"/>
    </row>
    <row r="263" ht="12.75">
      <c r="I263" s="116"/>
    </row>
    <row r="264" spans="1:8" ht="12.75">
      <c r="A264" s="1" t="s">
        <v>2</v>
      </c>
      <c r="B264" s="2"/>
      <c r="C264" s="1"/>
      <c r="E264" s="4"/>
      <c r="F264" s="5"/>
      <c r="G264" s="5"/>
      <c r="H264" s="6"/>
    </row>
    <row r="265" spans="1:8" ht="12.75">
      <c r="A265" s="1" t="s">
        <v>1</v>
      </c>
      <c r="B265" s="2"/>
      <c r="C265" s="1"/>
      <c r="E265" s="4"/>
      <c r="F265" s="5"/>
      <c r="G265" s="5"/>
      <c r="H265" s="6"/>
    </row>
    <row r="266" spans="1:8" ht="12.75">
      <c r="A266" s="1"/>
      <c r="B266" s="2"/>
      <c r="C266" s="1"/>
      <c r="E266" s="4"/>
      <c r="F266" s="5"/>
      <c r="G266" s="5"/>
      <c r="H266" s="6"/>
    </row>
    <row r="267" spans="1:8" ht="12.75">
      <c r="A267" s="4"/>
      <c r="B267" s="7"/>
      <c r="C267" s="4"/>
      <c r="D267" s="4" t="s">
        <v>282</v>
      </c>
      <c r="E267" s="4"/>
      <c r="F267" s="5"/>
      <c r="G267" s="5"/>
      <c r="H267" s="6"/>
    </row>
    <row r="268" spans="1:8" ht="12.75">
      <c r="A268" s="1"/>
      <c r="B268" s="2"/>
      <c r="C268" s="1"/>
      <c r="D268" s="1"/>
      <c r="E268" s="4"/>
      <c r="F268" s="5"/>
      <c r="G268" s="5"/>
      <c r="H268" s="6"/>
    </row>
    <row r="269" spans="1:8" ht="12.75">
      <c r="A269" s="4"/>
      <c r="B269" s="7"/>
      <c r="D269" s="117" t="s">
        <v>281</v>
      </c>
      <c r="E269" s="118"/>
      <c r="G269" s="5"/>
      <c r="H269" s="6"/>
    </row>
    <row r="270" spans="1:8" ht="12.75">
      <c r="A270" s="4"/>
      <c r="B270" s="7"/>
      <c r="C270" s="8"/>
      <c r="E270" s="9" t="s">
        <v>273</v>
      </c>
      <c r="G270" s="5"/>
      <c r="H270" s="6"/>
    </row>
    <row r="271" spans="2:8" ht="12.75">
      <c r="B271" s="2" t="s">
        <v>5</v>
      </c>
      <c r="C271" s="1"/>
      <c r="E271" s="4"/>
      <c r="F271" s="5"/>
      <c r="G271" s="5" t="s">
        <v>270</v>
      </c>
      <c r="H271" s="6"/>
    </row>
    <row r="272" spans="5:8" ht="13.5" thickBot="1">
      <c r="E272" s="4"/>
      <c r="F272" s="5"/>
      <c r="G272" s="5"/>
      <c r="H272" s="6"/>
    </row>
    <row r="273" spans="1:8" ht="51" customHeight="1" thickBot="1">
      <c r="A273" s="12" t="s">
        <v>6</v>
      </c>
      <c r="B273" s="101" t="s">
        <v>283</v>
      </c>
      <c r="C273" s="12" t="s">
        <v>8</v>
      </c>
      <c r="D273" s="14" t="s">
        <v>9</v>
      </c>
      <c r="E273" s="15" t="s">
        <v>10</v>
      </c>
      <c r="F273" s="16" t="s">
        <v>11</v>
      </c>
      <c r="G273" s="17" t="s">
        <v>12</v>
      </c>
      <c r="H273" s="18" t="s">
        <v>13</v>
      </c>
    </row>
    <row r="274" spans="1:8" ht="12.75">
      <c r="A274" s="119"/>
      <c r="B274" s="120">
        <v>1956</v>
      </c>
      <c r="C274" s="21" t="s">
        <v>14</v>
      </c>
      <c r="D274" s="22"/>
      <c r="E274" s="23"/>
      <c r="F274" s="24" t="s">
        <v>125</v>
      </c>
      <c r="G274" s="121">
        <v>5690.07</v>
      </c>
      <c r="H274" s="26">
        <f>G274+G275+G276</f>
        <v>5690.07</v>
      </c>
    </row>
    <row r="275" spans="1:8" ht="12.75">
      <c r="A275" s="36"/>
      <c r="B275" s="28"/>
      <c r="C275" s="29" t="s">
        <v>15</v>
      </c>
      <c r="D275" s="22"/>
      <c r="E275" s="30"/>
      <c r="F275" s="31"/>
      <c r="G275" s="35"/>
      <c r="H275" s="32"/>
    </row>
    <row r="276" spans="1:8" ht="12.75">
      <c r="A276" s="36"/>
      <c r="B276" s="28"/>
      <c r="C276" s="29"/>
      <c r="D276" s="22"/>
      <c r="E276" s="30"/>
      <c r="F276" s="31"/>
      <c r="G276" s="35"/>
      <c r="H276" s="32"/>
    </row>
    <row r="277" spans="1:8" ht="12.75">
      <c r="A277" s="36"/>
      <c r="B277" s="28">
        <v>1958</v>
      </c>
      <c r="C277" s="34" t="s">
        <v>16</v>
      </c>
      <c r="D277" s="22"/>
      <c r="E277" s="30"/>
      <c r="F277" s="31" t="s">
        <v>127</v>
      </c>
      <c r="G277" s="35">
        <v>1881.52</v>
      </c>
      <c r="H277" s="32">
        <f>G277+G278</f>
        <v>1881.52</v>
      </c>
    </row>
    <row r="278" spans="1:8" ht="12.75">
      <c r="A278" s="36"/>
      <c r="B278" s="28"/>
      <c r="C278" s="29" t="s">
        <v>18</v>
      </c>
      <c r="D278" s="22"/>
      <c r="E278" s="30"/>
      <c r="F278" s="31"/>
      <c r="G278" s="35"/>
      <c r="H278" s="32"/>
    </row>
    <row r="279" spans="1:8" ht="12.75">
      <c r="A279" s="36"/>
      <c r="B279" s="28"/>
      <c r="C279" s="29"/>
      <c r="D279" s="22"/>
      <c r="E279" s="30"/>
      <c r="F279" s="31"/>
      <c r="G279" s="35"/>
      <c r="H279" s="32"/>
    </row>
    <row r="280" spans="1:8" ht="12.75">
      <c r="A280" s="36"/>
      <c r="B280" s="28">
        <v>1959</v>
      </c>
      <c r="C280" s="34" t="s">
        <v>19</v>
      </c>
      <c r="D280" s="22"/>
      <c r="E280" s="30"/>
      <c r="F280" s="31" t="s">
        <v>129</v>
      </c>
      <c r="G280" s="35">
        <v>559.09</v>
      </c>
      <c r="H280" s="32">
        <f>G280</f>
        <v>559.09</v>
      </c>
    </row>
    <row r="281" spans="1:8" ht="12.75">
      <c r="A281" s="36"/>
      <c r="B281" s="28"/>
      <c r="C281" s="29" t="s">
        <v>21</v>
      </c>
      <c r="D281" s="22"/>
      <c r="E281" s="30"/>
      <c r="F281" s="31"/>
      <c r="G281" s="35"/>
      <c r="H281" s="32"/>
    </row>
    <row r="282" spans="1:8" ht="12.75">
      <c r="A282" s="36"/>
      <c r="B282" s="28"/>
      <c r="C282" s="29"/>
      <c r="D282" s="22"/>
      <c r="E282" s="30"/>
      <c r="F282" s="31"/>
      <c r="G282" s="35"/>
      <c r="H282" s="32"/>
    </row>
    <row r="283" spans="1:8" ht="12.75">
      <c r="A283" s="36"/>
      <c r="B283" s="28">
        <v>1960</v>
      </c>
      <c r="C283" s="34" t="s">
        <v>22</v>
      </c>
      <c r="D283" s="22"/>
      <c r="E283" s="30"/>
      <c r="F283" s="31" t="s">
        <v>135</v>
      </c>
      <c r="G283" s="35">
        <v>1282.88</v>
      </c>
      <c r="H283" s="32">
        <f>G283+G284</f>
        <v>1282.88</v>
      </c>
    </row>
    <row r="284" spans="1:8" ht="12.75">
      <c r="A284" s="36"/>
      <c r="B284" s="28"/>
      <c r="C284" s="29" t="s">
        <v>23</v>
      </c>
      <c r="D284" s="22"/>
      <c r="E284" s="30"/>
      <c r="F284" s="31"/>
      <c r="G284" s="35"/>
      <c r="H284" s="32"/>
    </row>
    <row r="285" spans="1:8" ht="12.75">
      <c r="A285" s="36"/>
      <c r="B285" s="28"/>
      <c r="C285" s="29"/>
      <c r="D285" s="22"/>
      <c r="E285" s="30"/>
      <c r="F285" s="31"/>
      <c r="G285" s="35"/>
      <c r="H285" s="32"/>
    </row>
    <row r="286" spans="1:8" ht="12.75">
      <c r="A286" s="36"/>
      <c r="B286" s="28">
        <v>1961</v>
      </c>
      <c r="C286" s="34" t="s">
        <v>24</v>
      </c>
      <c r="D286" s="22"/>
      <c r="E286" s="30"/>
      <c r="F286" s="31" t="s">
        <v>133</v>
      </c>
      <c r="G286" s="35">
        <v>3490.34</v>
      </c>
      <c r="H286" s="32">
        <f>G286+G287</f>
        <v>3490.34</v>
      </c>
    </row>
    <row r="287" spans="1:8" ht="12.75">
      <c r="A287" s="36"/>
      <c r="B287" s="28"/>
      <c r="C287" s="29" t="s">
        <v>25</v>
      </c>
      <c r="D287" s="22"/>
      <c r="E287" s="30"/>
      <c r="F287" s="31"/>
      <c r="G287" s="35"/>
      <c r="H287" s="32"/>
    </row>
    <row r="288" spans="1:8" ht="12.75">
      <c r="A288" s="36"/>
      <c r="B288" s="28"/>
      <c r="C288" s="29"/>
      <c r="D288" s="22"/>
      <c r="E288" s="30"/>
      <c r="F288" s="31"/>
      <c r="G288" s="35"/>
      <c r="H288" s="32"/>
    </row>
    <row r="289" spans="1:8" ht="12.75">
      <c r="A289" s="36"/>
      <c r="B289" s="28">
        <v>1962</v>
      </c>
      <c r="C289" s="34" t="s">
        <v>26</v>
      </c>
      <c r="D289" s="22"/>
      <c r="E289" s="30"/>
      <c r="F289" s="31" t="s">
        <v>135</v>
      </c>
      <c r="G289" s="35">
        <v>5450.65</v>
      </c>
      <c r="H289" s="32">
        <f>G289+G290+G291</f>
        <v>5450.65</v>
      </c>
    </row>
    <row r="290" spans="1:8" ht="12.75">
      <c r="A290" s="36"/>
      <c r="B290" s="28"/>
      <c r="C290" s="29" t="s">
        <v>27</v>
      </c>
      <c r="D290" s="22"/>
      <c r="E290" s="30"/>
      <c r="F290" s="31"/>
      <c r="G290" s="35"/>
      <c r="H290" s="32"/>
    </row>
    <row r="291" spans="1:8" ht="12.75">
      <c r="A291" s="36"/>
      <c r="B291" s="28"/>
      <c r="C291" s="29"/>
      <c r="D291" s="22"/>
      <c r="E291" s="30"/>
      <c r="F291" s="31"/>
      <c r="G291" s="35"/>
      <c r="H291" s="32"/>
    </row>
    <row r="292" spans="1:8" ht="12.75">
      <c r="A292" s="36"/>
      <c r="B292" s="28">
        <v>1963</v>
      </c>
      <c r="C292" s="34" t="s">
        <v>28</v>
      </c>
      <c r="D292" s="22"/>
      <c r="E292" s="30"/>
      <c r="F292" s="31" t="s">
        <v>137</v>
      </c>
      <c r="G292" s="35">
        <v>11450.59</v>
      </c>
      <c r="H292" s="32">
        <f>G292</f>
        <v>11450.59</v>
      </c>
    </row>
    <row r="293" spans="1:8" ht="12.75">
      <c r="A293" s="36"/>
      <c r="B293" s="28"/>
      <c r="C293" s="29" t="s">
        <v>17</v>
      </c>
      <c r="D293" s="22"/>
      <c r="E293" s="30"/>
      <c r="G293" s="35"/>
      <c r="H293" s="32"/>
    </row>
    <row r="294" spans="1:8" ht="12.75">
      <c r="A294" s="36"/>
      <c r="B294" s="28"/>
      <c r="C294" s="29"/>
      <c r="D294" s="22"/>
      <c r="E294" s="30"/>
      <c r="F294" s="31"/>
      <c r="G294" s="35"/>
      <c r="H294" s="32"/>
    </row>
    <row r="295" spans="1:8" ht="12.75">
      <c r="A295" s="36"/>
      <c r="B295" s="28">
        <v>1964</v>
      </c>
      <c r="C295" s="34" t="s">
        <v>29</v>
      </c>
      <c r="D295" s="22"/>
      <c r="E295" s="30"/>
      <c r="F295" s="31" t="s">
        <v>140</v>
      </c>
      <c r="G295" s="35">
        <v>842.84</v>
      </c>
      <c r="H295" s="32">
        <f>G295+G296+G297</f>
        <v>7917.7300000000005</v>
      </c>
    </row>
    <row r="296" spans="1:8" ht="12.75">
      <c r="A296" s="36"/>
      <c r="B296" s="28"/>
      <c r="C296" s="29" t="s">
        <v>20</v>
      </c>
      <c r="D296" s="22"/>
      <c r="E296" s="30"/>
      <c r="F296" s="31" t="s">
        <v>264</v>
      </c>
      <c r="G296" s="35">
        <v>7074.89</v>
      </c>
      <c r="H296" s="32"/>
    </row>
    <row r="297" spans="1:8" ht="12.75">
      <c r="A297" s="36"/>
      <c r="B297" s="28"/>
      <c r="C297" s="29"/>
      <c r="D297" s="22"/>
      <c r="E297" s="30"/>
      <c r="F297" s="31"/>
      <c r="G297" s="35"/>
      <c r="H297" s="32"/>
    </row>
    <row r="298" spans="1:8" ht="12.75">
      <c r="A298" s="36"/>
      <c r="B298" s="28">
        <v>1965</v>
      </c>
      <c r="C298" s="34" t="s">
        <v>30</v>
      </c>
      <c r="D298" s="22"/>
      <c r="E298" s="30"/>
      <c r="F298" s="36" t="s">
        <v>143</v>
      </c>
      <c r="G298" s="31">
        <v>1739.17</v>
      </c>
      <c r="H298" s="32">
        <f>G298+G299</f>
        <v>1739.17</v>
      </c>
    </row>
    <row r="299" spans="1:8" ht="12.75">
      <c r="A299" s="36"/>
      <c r="B299" s="28"/>
      <c r="C299" s="29" t="s">
        <v>15</v>
      </c>
      <c r="D299" s="22"/>
      <c r="E299" s="30"/>
      <c r="F299" s="36"/>
      <c r="G299" s="31"/>
      <c r="H299" s="32"/>
    </row>
    <row r="300" spans="1:8" ht="12.75">
      <c r="A300" s="36"/>
      <c r="B300" s="28"/>
      <c r="C300" s="29"/>
      <c r="D300" s="22"/>
      <c r="E300" s="30"/>
      <c r="F300" s="36"/>
      <c r="G300" s="31"/>
      <c r="H300" s="32"/>
    </row>
    <row r="301" spans="1:8" ht="12.75">
      <c r="A301" s="36"/>
      <c r="B301" s="28">
        <v>1966</v>
      </c>
      <c r="C301" s="34" t="s">
        <v>31</v>
      </c>
      <c r="D301" s="22"/>
      <c r="E301" s="30"/>
      <c r="F301" s="31" t="s">
        <v>265</v>
      </c>
      <c r="G301" s="35">
        <v>1650.21</v>
      </c>
      <c r="H301" s="32">
        <f>G301+G302</f>
        <v>1650.21</v>
      </c>
    </row>
    <row r="302" spans="1:8" ht="12.75">
      <c r="A302" s="36"/>
      <c r="B302" s="28"/>
      <c r="C302" s="29" t="s">
        <v>15</v>
      </c>
      <c r="D302" s="22"/>
      <c r="E302" s="30"/>
      <c r="F302" s="31"/>
      <c r="G302" s="35"/>
      <c r="H302" s="32"/>
    </row>
    <row r="303" spans="1:8" ht="12.75">
      <c r="A303" s="36"/>
      <c r="B303" s="28"/>
      <c r="C303" s="29"/>
      <c r="D303" s="22"/>
      <c r="E303" s="30"/>
      <c r="F303" s="31"/>
      <c r="G303" s="35"/>
      <c r="H303" s="32"/>
    </row>
    <row r="304" spans="1:8" ht="12.75">
      <c r="A304" s="36"/>
      <c r="B304" s="28">
        <v>1967</v>
      </c>
      <c r="C304" s="34" t="s">
        <v>32</v>
      </c>
      <c r="D304" s="22"/>
      <c r="E304" s="30"/>
      <c r="F304" s="31" t="s">
        <v>148</v>
      </c>
      <c r="G304" s="35">
        <v>4437.65</v>
      </c>
      <c r="H304" s="32">
        <f>G304+G305</f>
        <v>4437.65</v>
      </c>
    </row>
    <row r="305" spans="1:8" ht="12.75">
      <c r="A305" s="36"/>
      <c r="B305" s="28"/>
      <c r="C305" s="29" t="s">
        <v>15</v>
      </c>
      <c r="D305" s="22"/>
      <c r="E305" s="30"/>
      <c r="F305" s="31"/>
      <c r="G305" s="35"/>
      <c r="H305" s="32"/>
    </row>
    <row r="306" spans="1:8" ht="12.75">
      <c r="A306" s="36"/>
      <c r="B306" s="28"/>
      <c r="C306" s="29"/>
      <c r="D306" s="22"/>
      <c r="E306" s="30"/>
      <c r="F306" s="31"/>
      <c r="G306" s="35"/>
      <c r="H306" s="32"/>
    </row>
    <row r="307" spans="1:8" ht="12.75">
      <c r="A307" s="36"/>
      <c r="B307" s="28">
        <v>1968</v>
      </c>
      <c r="C307" s="34" t="s">
        <v>33</v>
      </c>
      <c r="D307" s="22"/>
      <c r="E307" s="30"/>
      <c r="F307" s="31" t="s">
        <v>151</v>
      </c>
      <c r="G307" s="35">
        <v>539.68</v>
      </c>
      <c r="H307" s="32">
        <f>G307+G308</f>
        <v>539.68</v>
      </c>
    </row>
    <row r="308" spans="1:8" ht="12.75">
      <c r="A308" s="36"/>
      <c r="B308" s="28"/>
      <c r="C308" s="29" t="s">
        <v>15</v>
      </c>
      <c r="D308" s="22"/>
      <c r="E308" s="30"/>
      <c r="F308" s="31"/>
      <c r="G308" s="35"/>
      <c r="H308" s="32"/>
    </row>
    <row r="309" spans="1:8" ht="12.75">
      <c r="A309" s="36"/>
      <c r="B309" s="28"/>
      <c r="C309" s="29"/>
      <c r="D309" s="22"/>
      <c r="E309" s="30"/>
      <c r="G309" s="122"/>
      <c r="H309" s="32"/>
    </row>
    <row r="310" spans="1:8" ht="12.75">
      <c r="A310" s="36"/>
      <c r="B310" s="28">
        <v>1969</v>
      </c>
      <c r="C310" s="34" t="s">
        <v>34</v>
      </c>
      <c r="D310" s="22"/>
      <c r="E310" s="30"/>
      <c r="F310" s="31" t="s">
        <v>154</v>
      </c>
      <c r="G310" s="35">
        <v>1118.23</v>
      </c>
      <c r="H310" s="32">
        <f>G310+G311+G312</f>
        <v>1118.23</v>
      </c>
    </row>
    <row r="311" spans="1:8" ht="12.75">
      <c r="A311" s="36"/>
      <c r="B311" s="28"/>
      <c r="C311" s="29" t="s">
        <v>15</v>
      </c>
      <c r="D311" s="22"/>
      <c r="E311" s="30"/>
      <c r="F311" s="31"/>
      <c r="G311" s="35"/>
      <c r="H311" s="32"/>
    </row>
    <row r="312" spans="1:8" ht="12.75">
      <c r="A312" s="36"/>
      <c r="B312" s="28"/>
      <c r="C312" s="29"/>
      <c r="D312" s="22"/>
      <c r="E312" s="30"/>
      <c r="F312" s="123"/>
      <c r="G312" s="35"/>
      <c r="H312" s="32"/>
    </row>
    <row r="313" spans="1:8" ht="12.75">
      <c r="A313" s="36"/>
      <c r="B313" s="28">
        <v>1970</v>
      </c>
      <c r="C313" s="34" t="s">
        <v>35</v>
      </c>
      <c r="D313" s="22"/>
      <c r="E313" s="30"/>
      <c r="F313" s="31" t="s">
        <v>157</v>
      </c>
      <c r="G313" s="35">
        <v>5235.13</v>
      </c>
      <c r="H313" s="32">
        <f>G313+G314+G315</f>
        <v>5235.13</v>
      </c>
    </row>
    <row r="314" spans="1:8" ht="12.75">
      <c r="A314" s="36"/>
      <c r="B314" s="28"/>
      <c r="C314" s="29" t="s">
        <v>15</v>
      </c>
      <c r="D314" s="22"/>
      <c r="E314" s="30"/>
      <c r="F314" s="31"/>
      <c r="G314" s="35"/>
      <c r="H314" s="32"/>
    </row>
    <row r="315" spans="1:8" ht="12.75">
      <c r="A315" s="36"/>
      <c r="B315" s="28"/>
      <c r="C315" s="29"/>
      <c r="D315" s="22"/>
      <c r="E315" s="30"/>
      <c r="F315" s="31"/>
      <c r="G315" s="35"/>
      <c r="H315" s="32"/>
    </row>
    <row r="316" spans="1:8" ht="12.75">
      <c r="A316" s="36"/>
      <c r="B316" s="28">
        <v>1971</v>
      </c>
      <c r="C316" s="34" t="s">
        <v>36</v>
      </c>
      <c r="D316" s="22"/>
      <c r="E316" s="30"/>
      <c r="F316" s="31" t="s">
        <v>159</v>
      </c>
      <c r="G316" s="35">
        <v>1949.65</v>
      </c>
      <c r="H316" s="32">
        <f>G316+G317</f>
        <v>1949.65</v>
      </c>
    </row>
    <row r="317" spans="1:8" ht="12.75">
      <c r="A317" s="36"/>
      <c r="B317" s="28"/>
      <c r="C317" s="29" t="s">
        <v>20</v>
      </c>
      <c r="D317" s="22"/>
      <c r="E317" s="30"/>
      <c r="F317" s="31"/>
      <c r="G317" s="35"/>
      <c r="H317" s="32"/>
    </row>
    <row r="318" spans="1:8" ht="12.75">
      <c r="A318" s="36"/>
      <c r="B318" s="28"/>
      <c r="C318" s="29"/>
      <c r="D318" s="22"/>
      <c r="E318" s="30"/>
      <c r="F318" s="31"/>
      <c r="G318" s="35"/>
      <c r="H318" s="32"/>
    </row>
    <row r="319" spans="1:8" ht="12.75">
      <c r="A319" s="36"/>
      <c r="B319" s="28">
        <v>1972</v>
      </c>
      <c r="C319" s="34" t="s">
        <v>37</v>
      </c>
      <c r="D319" s="22"/>
      <c r="E319" s="30"/>
      <c r="F319" s="31" t="s">
        <v>161</v>
      </c>
      <c r="G319" s="35">
        <v>2949.45</v>
      </c>
      <c r="H319" s="32">
        <f>G319+G320</f>
        <v>2949.45</v>
      </c>
    </row>
    <row r="320" spans="1:8" ht="12.75">
      <c r="A320" s="36"/>
      <c r="B320" s="28"/>
      <c r="C320" s="29" t="s">
        <v>38</v>
      </c>
      <c r="D320" s="22"/>
      <c r="E320" s="30"/>
      <c r="F320" s="31"/>
      <c r="G320" s="35"/>
      <c r="H320" s="32"/>
    </row>
    <row r="321" spans="1:8" ht="12.75">
      <c r="A321" s="36"/>
      <c r="B321" s="28"/>
      <c r="C321" s="29"/>
      <c r="D321" s="22"/>
      <c r="E321" s="30"/>
      <c r="F321" s="31"/>
      <c r="G321" s="35"/>
      <c r="H321" s="32"/>
    </row>
    <row r="322" spans="1:8" ht="12.75">
      <c r="A322" s="36"/>
      <c r="B322" s="28">
        <v>1973</v>
      </c>
      <c r="C322" s="34" t="s">
        <v>39</v>
      </c>
      <c r="D322" s="22"/>
      <c r="E322" s="30"/>
      <c r="F322" s="31" t="s">
        <v>163</v>
      </c>
      <c r="G322" s="35">
        <v>1806.49</v>
      </c>
      <c r="H322" s="32">
        <f>G322+G323</f>
        <v>1806.49</v>
      </c>
    </row>
    <row r="323" spans="1:8" ht="12.75">
      <c r="A323" s="36"/>
      <c r="B323" s="28"/>
      <c r="C323" s="29" t="s">
        <v>40</v>
      </c>
      <c r="D323" s="22"/>
      <c r="E323" s="30"/>
      <c r="F323" s="31"/>
      <c r="G323" s="35"/>
      <c r="H323" s="32"/>
    </row>
    <row r="324" spans="1:8" ht="12.75">
      <c r="A324" s="36"/>
      <c r="B324" s="28"/>
      <c r="C324" s="29"/>
      <c r="D324" s="22"/>
      <c r="E324" s="30"/>
      <c r="F324" s="31"/>
      <c r="G324" s="35"/>
      <c r="H324" s="32"/>
    </row>
    <row r="325" spans="1:8" ht="12.75">
      <c r="A325" s="36"/>
      <c r="B325" s="28">
        <v>1974</v>
      </c>
      <c r="C325" s="34" t="s">
        <v>41</v>
      </c>
      <c r="D325" s="22"/>
      <c r="E325" s="30"/>
      <c r="F325" s="31" t="s">
        <v>165</v>
      </c>
      <c r="G325" s="35">
        <v>1956.94</v>
      </c>
      <c r="H325" s="32">
        <f>G325+G326</f>
        <v>1956.94</v>
      </c>
    </row>
    <row r="326" spans="1:8" ht="12.75">
      <c r="A326" s="36"/>
      <c r="B326" s="28"/>
      <c r="C326" s="41" t="s">
        <v>42</v>
      </c>
      <c r="D326" s="42"/>
      <c r="E326" s="43"/>
      <c r="F326" s="31"/>
      <c r="G326" s="35"/>
      <c r="H326" s="32"/>
    </row>
    <row r="327" spans="1:8" ht="12.75">
      <c r="A327" s="36"/>
      <c r="B327" s="28"/>
      <c r="C327" s="41"/>
      <c r="D327" s="42"/>
      <c r="E327" s="43"/>
      <c r="F327" s="31"/>
      <c r="G327" s="35"/>
      <c r="H327" s="32"/>
    </row>
    <row r="328" spans="1:8" ht="12.75">
      <c r="A328" s="36"/>
      <c r="B328" s="28">
        <v>1975</v>
      </c>
      <c r="C328" s="34" t="s">
        <v>43</v>
      </c>
      <c r="D328" s="22"/>
      <c r="E328" s="30"/>
      <c r="F328" s="31" t="s">
        <v>167</v>
      </c>
      <c r="G328" s="35">
        <v>1103.51</v>
      </c>
      <c r="H328" s="32">
        <f>G328+G329</f>
        <v>1103.51</v>
      </c>
    </row>
    <row r="329" spans="1:8" ht="12.75">
      <c r="A329" s="36"/>
      <c r="B329" s="44"/>
      <c r="C329" s="29" t="s">
        <v>15</v>
      </c>
      <c r="D329" s="22"/>
      <c r="E329" s="30"/>
      <c r="F329" s="31"/>
      <c r="G329" s="35"/>
      <c r="H329" s="32"/>
    </row>
    <row r="330" spans="1:8" ht="12.75">
      <c r="A330" s="36"/>
      <c r="B330" s="44"/>
      <c r="C330" s="41"/>
      <c r="D330" s="42"/>
      <c r="E330" s="43"/>
      <c r="F330" s="31"/>
      <c r="G330" s="35"/>
      <c r="H330" s="32"/>
    </row>
    <row r="331" spans="1:8" ht="12.75">
      <c r="A331" s="36"/>
      <c r="B331" s="124">
        <v>1978</v>
      </c>
      <c r="C331" s="34" t="s">
        <v>44</v>
      </c>
      <c r="D331" s="22"/>
      <c r="E331" s="30"/>
      <c r="F331" s="31" t="s">
        <v>169</v>
      </c>
      <c r="G331" s="35">
        <v>3468.64</v>
      </c>
      <c r="H331" s="32">
        <f>G331+G332</f>
        <v>3468.64</v>
      </c>
    </row>
    <row r="332" spans="1:8" ht="12.75">
      <c r="A332" s="36"/>
      <c r="B332" s="28"/>
      <c r="C332" s="29" t="s">
        <v>17</v>
      </c>
      <c r="D332" s="22"/>
      <c r="E332" s="30"/>
      <c r="F332" s="31"/>
      <c r="G332" s="35"/>
      <c r="H332" s="32"/>
    </row>
    <row r="333" spans="1:8" ht="12.75">
      <c r="A333" s="36"/>
      <c r="B333" s="28"/>
      <c r="C333" s="29"/>
      <c r="D333" s="22"/>
      <c r="E333" s="30"/>
      <c r="F333" s="31"/>
      <c r="G333" s="35"/>
      <c r="H333" s="32"/>
    </row>
    <row r="334" spans="1:8" ht="12.75">
      <c r="A334" s="36"/>
      <c r="B334" s="124">
        <v>1979</v>
      </c>
      <c r="C334" s="34" t="s">
        <v>45</v>
      </c>
      <c r="D334" s="22"/>
      <c r="E334" s="30"/>
      <c r="F334" s="31" t="s">
        <v>172</v>
      </c>
      <c r="G334" s="35">
        <v>3331.2</v>
      </c>
      <c r="H334" s="32">
        <f>G334+G335+G336</f>
        <v>3331.2</v>
      </c>
    </row>
    <row r="335" spans="1:8" ht="12.75">
      <c r="A335" s="36"/>
      <c r="B335" s="28"/>
      <c r="C335" s="29" t="s">
        <v>17</v>
      </c>
      <c r="D335" s="22"/>
      <c r="E335" s="30"/>
      <c r="F335" s="31"/>
      <c r="G335" s="35"/>
      <c r="H335" s="32"/>
    </row>
    <row r="336" spans="1:8" ht="12.75">
      <c r="A336" s="36"/>
      <c r="B336" s="28"/>
      <c r="C336" s="29"/>
      <c r="D336" s="22"/>
      <c r="E336" s="30"/>
      <c r="F336" s="31"/>
      <c r="G336" s="35"/>
      <c r="H336" s="32"/>
    </row>
    <row r="337" spans="1:8" ht="12.75">
      <c r="A337" s="36"/>
      <c r="B337" s="124">
        <v>1982</v>
      </c>
      <c r="C337" s="34" t="s">
        <v>113</v>
      </c>
      <c r="D337" s="22"/>
      <c r="E337" s="30"/>
      <c r="F337" s="31" t="s">
        <v>175</v>
      </c>
      <c r="G337" s="35">
        <v>1684.5</v>
      </c>
      <c r="H337" s="32">
        <f>G337+G338+G339</f>
        <v>1684.5</v>
      </c>
    </row>
    <row r="338" spans="1:8" ht="12.75">
      <c r="A338" s="36"/>
      <c r="B338" s="28"/>
      <c r="C338" s="29" t="s">
        <v>15</v>
      </c>
      <c r="D338" s="22"/>
      <c r="E338" s="30"/>
      <c r="F338" s="31"/>
      <c r="G338" s="35"/>
      <c r="H338" s="32"/>
    </row>
    <row r="339" spans="1:8" ht="12.75">
      <c r="A339" s="36"/>
      <c r="B339" s="28"/>
      <c r="C339" s="29"/>
      <c r="D339" s="22"/>
      <c r="E339" s="30"/>
      <c r="F339" s="31"/>
      <c r="G339" s="35"/>
      <c r="H339" s="32"/>
    </row>
    <row r="340" spans="1:8" ht="12.75">
      <c r="A340" s="36"/>
      <c r="B340" s="124">
        <v>1983</v>
      </c>
      <c r="C340" s="34" t="s">
        <v>47</v>
      </c>
      <c r="D340" s="22"/>
      <c r="E340" s="30"/>
      <c r="F340" s="31" t="s">
        <v>178</v>
      </c>
      <c r="G340" s="35">
        <v>8094.29</v>
      </c>
      <c r="H340" s="32">
        <f>G340+G341+G342</f>
        <v>8094.29</v>
      </c>
    </row>
    <row r="341" spans="1:8" ht="12.75">
      <c r="A341" s="36"/>
      <c r="B341" s="28"/>
      <c r="C341" s="29" t="s">
        <v>48</v>
      </c>
      <c r="D341" s="22"/>
      <c r="E341" s="30"/>
      <c r="F341" s="31"/>
      <c r="G341" s="35"/>
      <c r="H341" s="32"/>
    </row>
    <row r="342" spans="1:8" ht="12.75">
      <c r="A342" s="36"/>
      <c r="B342" s="28"/>
      <c r="C342" s="29"/>
      <c r="D342" s="22"/>
      <c r="E342" s="30"/>
      <c r="F342" s="31"/>
      <c r="G342" s="35"/>
      <c r="H342" s="32"/>
    </row>
    <row r="343" spans="1:8" ht="12.75">
      <c r="A343" s="36"/>
      <c r="B343" s="124">
        <v>1984</v>
      </c>
      <c r="C343" s="34" t="s">
        <v>49</v>
      </c>
      <c r="D343" s="22"/>
      <c r="E343" s="30"/>
      <c r="F343" s="31" t="s">
        <v>180</v>
      </c>
      <c r="G343" s="35">
        <v>618.6</v>
      </c>
      <c r="H343" s="32">
        <f>G343+G344</f>
        <v>618.6</v>
      </c>
    </row>
    <row r="344" spans="1:8" ht="12.75">
      <c r="A344" s="36"/>
      <c r="B344" s="28"/>
      <c r="C344" s="29" t="s">
        <v>15</v>
      </c>
      <c r="D344" s="22"/>
      <c r="E344" s="30"/>
      <c r="F344" s="31"/>
      <c r="G344" s="35"/>
      <c r="H344" s="32"/>
    </row>
    <row r="345" spans="1:8" ht="12.75">
      <c r="A345" s="36"/>
      <c r="B345" s="28"/>
      <c r="C345" s="29"/>
      <c r="D345" s="22"/>
      <c r="E345" s="30"/>
      <c r="F345" s="31"/>
      <c r="G345" s="35"/>
      <c r="H345" s="32"/>
    </row>
    <row r="346" spans="1:8" ht="12.75">
      <c r="A346" s="36"/>
      <c r="B346" s="124">
        <v>1985</v>
      </c>
      <c r="C346" s="34" t="s">
        <v>50</v>
      </c>
      <c r="D346" s="22"/>
      <c r="E346" s="30"/>
      <c r="F346" s="31" t="s">
        <v>183</v>
      </c>
      <c r="G346" s="31">
        <v>2002.35</v>
      </c>
      <c r="H346" s="32">
        <f>G346+G347+G348</f>
        <v>2002.35</v>
      </c>
    </row>
    <row r="347" spans="1:8" ht="12.75">
      <c r="A347" s="36"/>
      <c r="B347" s="28"/>
      <c r="C347" s="29" t="s">
        <v>15</v>
      </c>
      <c r="D347" s="22"/>
      <c r="E347" s="30"/>
      <c r="F347" s="31"/>
      <c r="G347" s="31"/>
      <c r="H347" s="48"/>
    </row>
    <row r="348" spans="1:8" ht="12.75">
      <c r="A348" s="36"/>
      <c r="B348" s="28"/>
      <c r="C348" s="29"/>
      <c r="D348" s="22"/>
      <c r="E348" s="30"/>
      <c r="F348" s="31"/>
      <c r="G348" s="31"/>
      <c r="H348" s="48"/>
    </row>
    <row r="349" spans="1:8" ht="12.75">
      <c r="A349" s="36"/>
      <c r="B349" s="124">
        <v>1986</v>
      </c>
      <c r="C349" s="34" t="s">
        <v>51</v>
      </c>
      <c r="D349" s="22"/>
      <c r="E349" s="30"/>
      <c r="F349" s="31"/>
      <c r="G349" s="35"/>
      <c r="H349" s="32">
        <f>G349+G350</f>
        <v>0</v>
      </c>
    </row>
    <row r="350" spans="1:8" ht="12.75">
      <c r="A350" s="36"/>
      <c r="B350" s="28"/>
      <c r="C350" s="29" t="s">
        <v>15</v>
      </c>
      <c r="D350" s="22"/>
      <c r="E350" s="30"/>
      <c r="F350" s="31"/>
      <c r="G350" s="35"/>
      <c r="H350" s="32"/>
    </row>
    <row r="351" spans="1:8" ht="12.75">
      <c r="A351" s="36"/>
      <c r="B351" s="28"/>
      <c r="C351" s="29"/>
      <c r="D351" s="22"/>
      <c r="E351" s="30"/>
      <c r="F351" s="31"/>
      <c r="G351" s="35"/>
      <c r="H351" s="32"/>
    </row>
    <row r="352" spans="1:8" ht="12.75">
      <c r="A352" s="36"/>
      <c r="B352" s="124">
        <v>1987</v>
      </c>
      <c r="C352" s="34" t="s">
        <v>52</v>
      </c>
      <c r="D352" s="22"/>
      <c r="E352" s="30"/>
      <c r="F352" s="31" t="s">
        <v>186</v>
      </c>
      <c r="G352" s="35">
        <v>1017.89</v>
      </c>
      <c r="H352" s="32">
        <f>G352+G353</f>
        <v>1017.89</v>
      </c>
    </row>
    <row r="353" spans="1:8" ht="12.75">
      <c r="A353" s="36"/>
      <c r="B353" s="28"/>
      <c r="C353" s="29" t="s">
        <v>15</v>
      </c>
      <c r="D353" s="22"/>
      <c r="E353" s="30"/>
      <c r="F353" s="31"/>
      <c r="G353" s="35"/>
      <c r="H353" s="32"/>
    </row>
    <row r="354" spans="1:8" ht="12.75">
      <c r="A354" s="36"/>
      <c r="B354" s="28"/>
      <c r="C354" s="29"/>
      <c r="D354" s="22"/>
      <c r="E354" s="30"/>
      <c r="F354" s="31"/>
      <c r="G354" s="35"/>
      <c r="H354" s="32"/>
    </row>
    <row r="355" spans="1:8" ht="12.75">
      <c r="A355" s="36"/>
      <c r="B355" s="124">
        <v>1988</v>
      </c>
      <c r="C355" s="21" t="s">
        <v>53</v>
      </c>
      <c r="D355" s="49"/>
      <c r="E355" s="23"/>
      <c r="F355" s="31" t="s">
        <v>188</v>
      </c>
      <c r="G355" s="35">
        <v>871.34</v>
      </c>
      <c r="H355" s="32">
        <f>G355+G356</f>
        <v>871.34</v>
      </c>
    </row>
    <row r="356" spans="1:8" ht="12.75">
      <c r="A356" s="67"/>
      <c r="B356" s="44"/>
      <c r="C356" s="51" t="s">
        <v>15</v>
      </c>
      <c r="D356" s="42"/>
      <c r="E356" s="43"/>
      <c r="F356" s="31"/>
      <c r="G356" s="35"/>
      <c r="H356" s="32"/>
    </row>
    <row r="357" spans="1:8" ht="12.75">
      <c r="A357" s="67"/>
      <c r="B357" s="44"/>
      <c r="C357" s="51"/>
      <c r="D357" s="42"/>
      <c r="E357" s="43"/>
      <c r="F357" s="31"/>
      <c r="G357" s="35"/>
      <c r="H357" s="32"/>
    </row>
    <row r="358" spans="1:8" ht="12.75">
      <c r="A358" s="36"/>
      <c r="B358" s="124">
        <v>1981</v>
      </c>
      <c r="C358" s="52" t="s">
        <v>54</v>
      </c>
      <c r="D358" s="22"/>
      <c r="E358" s="30"/>
      <c r="F358" s="31" t="s">
        <v>191</v>
      </c>
      <c r="G358" s="35">
        <v>2407.88</v>
      </c>
      <c r="H358" s="32">
        <f>G358+G359+G360</f>
        <v>2407.88</v>
      </c>
    </row>
    <row r="359" spans="1:8" ht="12.75">
      <c r="A359" s="67"/>
      <c r="B359" s="78"/>
      <c r="C359" s="53" t="s">
        <v>15</v>
      </c>
      <c r="D359" s="42"/>
      <c r="E359" s="43"/>
      <c r="F359" s="31"/>
      <c r="G359" s="35"/>
      <c r="H359" s="32"/>
    </row>
    <row r="360" spans="1:8" ht="12.75">
      <c r="A360" s="67"/>
      <c r="B360" s="78"/>
      <c r="C360" s="53"/>
      <c r="D360" s="42"/>
      <c r="E360" s="43"/>
      <c r="F360" s="31"/>
      <c r="G360" s="35"/>
      <c r="H360" s="32"/>
    </row>
    <row r="361" spans="1:8" ht="12.75">
      <c r="A361" s="36"/>
      <c r="B361" s="125">
        <v>1989</v>
      </c>
      <c r="C361" s="56" t="s">
        <v>55</v>
      </c>
      <c r="D361" s="22"/>
      <c r="E361" s="30"/>
      <c r="F361" s="31" t="s">
        <v>194</v>
      </c>
      <c r="G361" s="35">
        <v>800.16</v>
      </c>
      <c r="H361" s="32">
        <f>G361+G362+G363</f>
        <v>800.16</v>
      </c>
    </row>
    <row r="362" spans="1:8" ht="12.75">
      <c r="A362" s="67"/>
      <c r="B362" s="78"/>
      <c r="C362" s="53" t="s">
        <v>15</v>
      </c>
      <c r="D362" s="42"/>
      <c r="E362" s="43"/>
      <c r="F362" s="31"/>
      <c r="G362" s="35"/>
      <c r="H362" s="32"/>
    </row>
    <row r="363" spans="1:8" ht="16.5">
      <c r="A363" s="67"/>
      <c r="B363" s="78"/>
      <c r="C363" s="53"/>
      <c r="D363" s="42"/>
      <c r="E363" s="43"/>
      <c r="F363" s="31"/>
      <c r="G363" s="35"/>
      <c r="H363" s="126"/>
    </row>
    <row r="364" spans="1:8" ht="12.75">
      <c r="A364" s="27"/>
      <c r="B364" s="125">
        <v>1991</v>
      </c>
      <c r="C364" s="56" t="s">
        <v>56</v>
      </c>
      <c r="D364" s="22"/>
      <c r="E364" s="30"/>
      <c r="F364" s="31" t="s">
        <v>195</v>
      </c>
      <c r="G364" s="31">
        <v>1034.39</v>
      </c>
      <c r="H364" s="32">
        <f>G364</f>
        <v>1034.39</v>
      </c>
    </row>
    <row r="365" spans="1:8" ht="12.75">
      <c r="A365" s="50"/>
      <c r="B365" s="78"/>
      <c r="C365" s="53" t="s">
        <v>15</v>
      </c>
      <c r="D365" s="42"/>
      <c r="E365" s="43"/>
      <c r="F365" s="35"/>
      <c r="G365" s="31"/>
      <c r="H365" s="57"/>
    </row>
    <row r="366" spans="1:8" ht="12.75">
      <c r="A366" s="50"/>
      <c r="B366" s="78"/>
      <c r="C366" s="53"/>
      <c r="D366" s="42"/>
      <c r="E366" s="43"/>
      <c r="F366" s="127"/>
      <c r="G366" s="127"/>
      <c r="H366" s="57"/>
    </row>
    <row r="367" spans="1:8" ht="12.75">
      <c r="A367" s="27"/>
      <c r="B367" s="125">
        <v>1990</v>
      </c>
      <c r="C367" s="56" t="s">
        <v>57</v>
      </c>
      <c r="D367" s="22"/>
      <c r="E367" s="30"/>
      <c r="F367" s="31" t="s">
        <v>198</v>
      </c>
      <c r="G367" s="31">
        <v>1722.01</v>
      </c>
      <c r="H367" s="32">
        <f>G367+G368</f>
        <v>1722.01</v>
      </c>
    </row>
    <row r="368" spans="1:8" ht="12.75">
      <c r="A368" s="27"/>
      <c r="B368" s="40"/>
      <c r="C368" s="58" t="s">
        <v>15</v>
      </c>
      <c r="D368" s="22"/>
      <c r="E368" s="30"/>
      <c r="F368" s="31"/>
      <c r="G368" s="31"/>
      <c r="H368" s="32"/>
    </row>
    <row r="369" spans="1:8" ht="12.75">
      <c r="A369" s="27"/>
      <c r="B369" s="40"/>
      <c r="C369" s="58"/>
      <c r="D369" s="22"/>
      <c r="E369" s="30"/>
      <c r="F369" s="31"/>
      <c r="G369" s="31"/>
      <c r="H369" s="32"/>
    </row>
    <row r="370" spans="1:8" ht="12.75">
      <c r="A370" s="27"/>
      <c r="B370" s="128">
        <v>1993</v>
      </c>
      <c r="C370" s="60" t="s">
        <v>59</v>
      </c>
      <c r="D370" s="61"/>
      <c r="E370" s="62"/>
      <c r="F370" s="31" t="s">
        <v>202</v>
      </c>
      <c r="G370" s="31">
        <v>11970.53</v>
      </c>
      <c r="H370" s="32">
        <f>G370+G371</f>
        <v>11970.53</v>
      </c>
    </row>
    <row r="371" spans="1:8" ht="12.75">
      <c r="A371" s="27"/>
      <c r="B371" s="123"/>
      <c r="C371" s="64" t="s">
        <v>60</v>
      </c>
      <c r="D371" s="61"/>
      <c r="E371" s="62"/>
      <c r="F371" s="31"/>
      <c r="G371" s="31"/>
      <c r="H371" s="32"/>
    </row>
    <row r="372" spans="1:8" ht="12.75">
      <c r="A372" s="27"/>
      <c r="B372" s="123"/>
      <c r="C372" s="64"/>
      <c r="D372" s="61"/>
      <c r="E372" s="62"/>
      <c r="F372" s="31"/>
      <c r="G372" s="31"/>
      <c r="H372" s="32"/>
    </row>
    <row r="373" spans="1:8" ht="12.75">
      <c r="A373" s="27"/>
      <c r="B373" s="129">
        <v>1994</v>
      </c>
      <c r="C373" s="60" t="s">
        <v>61</v>
      </c>
      <c r="D373" s="61"/>
      <c r="E373" s="65"/>
      <c r="F373" s="31" t="s">
        <v>205</v>
      </c>
      <c r="G373" s="31">
        <v>1936.43</v>
      </c>
      <c r="H373" s="32">
        <f>G373+G374</f>
        <v>1936.43</v>
      </c>
    </row>
    <row r="374" spans="1:8" ht="12.75">
      <c r="A374" s="27"/>
      <c r="B374" s="129"/>
      <c r="C374" s="64" t="s">
        <v>62</v>
      </c>
      <c r="D374" s="61"/>
      <c r="E374" s="62"/>
      <c r="F374" s="31"/>
      <c r="G374" s="31"/>
      <c r="H374" s="32"/>
    </row>
    <row r="375" spans="1:8" ht="12.75">
      <c r="A375" s="27"/>
      <c r="B375" s="63"/>
      <c r="C375" s="60"/>
      <c r="D375" s="61"/>
      <c r="E375" s="62"/>
      <c r="F375" s="31"/>
      <c r="G375" s="31"/>
      <c r="H375" s="32"/>
    </row>
    <row r="376" spans="1:8" ht="12.75">
      <c r="A376" s="130"/>
      <c r="B376" s="40">
        <v>1995</v>
      </c>
      <c r="C376" s="56" t="s">
        <v>114</v>
      </c>
      <c r="D376" s="22"/>
      <c r="E376" s="30"/>
      <c r="F376" s="31" t="s">
        <v>207</v>
      </c>
      <c r="G376" s="31">
        <v>1826.34</v>
      </c>
      <c r="H376" s="32">
        <f>G376+G377</f>
        <v>1826.34</v>
      </c>
    </row>
    <row r="377" spans="1:8" ht="12.75">
      <c r="A377" s="27"/>
      <c r="B377" s="40"/>
      <c r="C377" s="58" t="s">
        <v>115</v>
      </c>
      <c r="D377" s="22"/>
      <c r="E377" s="30"/>
      <c r="F377" s="31"/>
      <c r="G377" s="31"/>
      <c r="H377" s="32"/>
    </row>
    <row r="378" spans="1:8" ht="12.75">
      <c r="A378" s="27"/>
      <c r="B378" s="40"/>
      <c r="C378" s="56"/>
      <c r="D378" s="22"/>
      <c r="E378" s="30"/>
      <c r="F378" s="31"/>
      <c r="G378" s="31"/>
      <c r="H378" s="32"/>
    </row>
    <row r="379" spans="1:8" ht="12.75">
      <c r="A379" s="27"/>
      <c r="B379" s="123">
        <v>1996</v>
      </c>
      <c r="C379" s="60" t="s">
        <v>64</v>
      </c>
      <c r="D379" s="61"/>
      <c r="E379" s="62"/>
      <c r="F379" s="31" t="s">
        <v>210</v>
      </c>
      <c r="G379" s="31">
        <v>1142.4</v>
      </c>
      <c r="H379" s="32">
        <f>G379+G380</f>
        <v>1142.4</v>
      </c>
    </row>
    <row r="380" spans="1:8" ht="12.75">
      <c r="A380" s="27"/>
      <c r="B380" s="123"/>
      <c r="C380" s="64" t="s">
        <v>15</v>
      </c>
      <c r="D380" s="61"/>
      <c r="E380" s="62"/>
      <c r="F380" s="31"/>
      <c r="G380" s="31"/>
      <c r="H380" s="32"/>
    </row>
    <row r="381" spans="1:8" ht="12.75">
      <c r="A381" s="27"/>
      <c r="B381" s="123"/>
      <c r="C381" s="60"/>
      <c r="D381" s="61"/>
      <c r="E381" s="62"/>
      <c r="F381" s="31"/>
      <c r="G381" s="31"/>
      <c r="H381" s="32"/>
    </row>
    <row r="382" spans="1:8" ht="12.75">
      <c r="A382" s="27"/>
      <c r="B382" s="40">
        <v>1997</v>
      </c>
      <c r="C382" s="56" t="s">
        <v>65</v>
      </c>
      <c r="D382" s="22"/>
      <c r="E382" s="30"/>
      <c r="F382" s="31" t="s">
        <v>212</v>
      </c>
      <c r="G382" s="31">
        <v>717.63</v>
      </c>
      <c r="H382" s="32">
        <f>G382</f>
        <v>717.63</v>
      </c>
    </row>
    <row r="383" spans="1:8" ht="12.75">
      <c r="A383" s="27"/>
      <c r="B383" s="40"/>
      <c r="C383" s="58" t="s">
        <v>15</v>
      </c>
      <c r="D383" s="22"/>
      <c r="E383" s="30"/>
      <c r="F383" s="31"/>
      <c r="G383" s="31"/>
      <c r="H383" s="32"/>
    </row>
    <row r="384" spans="1:8" ht="12.75">
      <c r="A384" s="27"/>
      <c r="B384" s="40"/>
      <c r="C384" s="56"/>
      <c r="D384" s="22"/>
      <c r="E384" s="30"/>
      <c r="F384" s="31"/>
      <c r="G384" s="31"/>
      <c r="H384" s="32"/>
    </row>
    <row r="385" spans="1:8" ht="12.75">
      <c r="A385" s="27"/>
      <c r="B385" s="40">
        <v>1998</v>
      </c>
      <c r="C385" s="56" t="s">
        <v>66</v>
      </c>
      <c r="D385" s="22"/>
      <c r="E385" s="30"/>
      <c r="F385" s="31" t="s">
        <v>214</v>
      </c>
      <c r="G385" s="31">
        <v>1329.32</v>
      </c>
      <c r="H385" s="32">
        <f>G385+G386</f>
        <v>1329.32</v>
      </c>
    </row>
    <row r="386" spans="1:8" ht="12.75">
      <c r="A386" s="27"/>
      <c r="B386" s="40"/>
      <c r="C386" s="58" t="s">
        <v>38</v>
      </c>
      <c r="D386" s="22"/>
      <c r="E386" s="30"/>
      <c r="F386" s="31"/>
      <c r="G386" s="31"/>
      <c r="H386" s="32"/>
    </row>
    <row r="387" spans="1:8" ht="12.75">
      <c r="A387" s="27"/>
      <c r="B387" s="40"/>
      <c r="C387" s="56"/>
      <c r="D387" s="22"/>
      <c r="E387" s="30"/>
      <c r="F387" s="31"/>
      <c r="G387" s="31"/>
      <c r="H387" s="32"/>
    </row>
    <row r="388" spans="1:8" ht="12.75">
      <c r="A388" s="27"/>
      <c r="B388" s="40">
        <v>2000</v>
      </c>
      <c r="C388" s="56" t="s">
        <v>67</v>
      </c>
      <c r="D388" s="22"/>
      <c r="E388" s="30"/>
      <c r="F388" s="31" t="s">
        <v>217</v>
      </c>
      <c r="G388" s="31">
        <v>2550.41</v>
      </c>
      <c r="H388" s="32">
        <f>G388+G389</f>
        <v>2550.41</v>
      </c>
    </row>
    <row r="389" spans="1:8" ht="12.75">
      <c r="A389" s="27"/>
      <c r="B389" s="40"/>
      <c r="C389" s="58" t="s">
        <v>68</v>
      </c>
      <c r="D389" s="22"/>
      <c r="E389" s="30"/>
      <c r="F389" s="31"/>
      <c r="G389" s="31"/>
      <c r="H389" s="32"/>
    </row>
    <row r="390" spans="1:8" ht="12.75">
      <c r="A390" s="27"/>
      <c r="B390" s="40"/>
      <c r="C390" s="58"/>
      <c r="D390" s="22"/>
      <c r="E390" s="30"/>
      <c r="F390" s="31"/>
      <c r="G390" s="31"/>
      <c r="H390" s="32"/>
    </row>
    <row r="391" spans="1:8" ht="12.75">
      <c r="A391" s="27"/>
      <c r="B391" s="40">
        <v>2001</v>
      </c>
      <c r="C391" s="56" t="s">
        <v>69</v>
      </c>
      <c r="D391" s="22"/>
      <c r="E391" s="30"/>
      <c r="F391" s="31" t="s">
        <v>218</v>
      </c>
      <c r="G391" s="31">
        <v>3169</v>
      </c>
      <c r="H391" s="32">
        <f>G391+G392</f>
        <v>3169</v>
      </c>
    </row>
    <row r="392" spans="1:8" ht="12.75">
      <c r="A392" s="27"/>
      <c r="B392" s="40"/>
      <c r="C392" s="58" t="s">
        <v>70</v>
      </c>
      <c r="D392" s="22"/>
      <c r="E392" s="30"/>
      <c r="F392" s="31"/>
      <c r="G392" s="31"/>
      <c r="H392" s="32"/>
    </row>
    <row r="393" spans="1:8" ht="12.75">
      <c r="A393" s="27"/>
      <c r="B393" s="78"/>
      <c r="C393" s="66"/>
      <c r="D393" s="42"/>
      <c r="E393" s="43"/>
      <c r="F393" s="68"/>
      <c r="G393" s="68"/>
      <c r="H393" s="57"/>
    </row>
    <row r="394" spans="1:8" ht="12.75">
      <c r="A394" s="27"/>
      <c r="B394" s="78">
        <v>2002</v>
      </c>
      <c r="C394" s="66" t="s">
        <v>71</v>
      </c>
      <c r="D394" s="42"/>
      <c r="E394" s="43"/>
      <c r="F394" s="68" t="s">
        <v>221</v>
      </c>
      <c r="G394" s="68">
        <v>6611.51</v>
      </c>
      <c r="H394" s="57">
        <f>G394+G395+G396</f>
        <v>6611.51</v>
      </c>
    </row>
    <row r="395" spans="1:8" ht="12.75">
      <c r="A395" s="27"/>
      <c r="B395" s="78"/>
      <c r="C395" s="53" t="s">
        <v>62</v>
      </c>
      <c r="D395" s="42"/>
      <c r="E395" s="43"/>
      <c r="F395" s="68"/>
      <c r="G395" s="68"/>
      <c r="H395" s="57"/>
    </row>
    <row r="396" spans="1:8" ht="12.75">
      <c r="A396" s="27"/>
      <c r="B396" s="78"/>
      <c r="C396" s="66"/>
      <c r="D396" s="42"/>
      <c r="E396" s="43"/>
      <c r="F396" s="68"/>
      <c r="G396" s="68"/>
      <c r="H396" s="57"/>
    </row>
    <row r="397" spans="1:8" ht="12.75">
      <c r="A397" s="27"/>
      <c r="B397" s="78">
        <v>2003</v>
      </c>
      <c r="C397" s="66" t="s">
        <v>72</v>
      </c>
      <c r="D397" s="42"/>
      <c r="E397" s="43"/>
      <c r="F397" s="68" t="s">
        <v>223</v>
      </c>
      <c r="G397" s="68">
        <v>1631.14</v>
      </c>
      <c r="H397" s="57">
        <f>G397+G398</f>
        <v>1631.14</v>
      </c>
    </row>
    <row r="398" spans="1:8" ht="12.75">
      <c r="A398" s="27"/>
      <c r="B398" s="78"/>
      <c r="C398" s="53" t="s">
        <v>73</v>
      </c>
      <c r="D398" s="42"/>
      <c r="E398" s="43"/>
      <c r="F398" s="68"/>
      <c r="G398" s="68"/>
      <c r="H398" s="57"/>
    </row>
    <row r="399" spans="1:8" ht="12.75">
      <c r="A399" s="27"/>
      <c r="B399" s="78"/>
      <c r="C399" s="66"/>
      <c r="D399" s="42"/>
      <c r="E399" s="43"/>
      <c r="F399" s="68"/>
      <c r="G399" s="68"/>
      <c r="H399" s="57"/>
    </row>
    <row r="400" spans="1:8" ht="12.75">
      <c r="A400" s="27"/>
      <c r="B400" s="78">
        <v>2004</v>
      </c>
      <c r="C400" s="66" t="s">
        <v>74</v>
      </c>
      <c r="D400" s="42"/>
      <c r="E400" s="43"/>
      <c r="F400" s="68" t="s">
        <v>225</v>
      </c>
      <c r="G400" s="68">
        <v>700.65</v>
      </c>
      <c r="H400" s="57">
        <f>G400+G401</f>
        <v>700.65</v>
      </c>
    </row>
    <row r="401" spans="1:8" ht="12.75">
      <c r="A401" s="27"/>
      <c r="B401" s="78"/>
      <c r="C401" s="53" t="s">
        <v>75</v>
      </c>
      <c r="D401" s="42"/>
      <c r="E401" s="43"/>
      <c r="F401" s="68"/>
      <c r="G401" s="68"/>
      <c r="H401" s="57"/>
    </row>
    <row r="402" spans="1:8" ht="12.75">
      <c r="A402" s="27"/>
      <c r="B402" s="78"/>
      <c r="C402" s="66"/>
      <c r="D402" s="42"/>
      <c r="E402" s="43"/>
      <c r="F402" s="68"/>
      <c r="G402" s="68"/>
      <c r="H402" s="57"/>
    </row>
    <row r="403" spans="1:8" ht="12.75">
      <c r="A403" s="27"/>
      <c r="B403" s="78">
        <v>2005</v>
      </c>
      <c r="C403" s="66" t="s">
        <v>76</v>
      </c>
      <c r="D403" s="42"/>
      <c r="E403" s="43"/>
      <c r="F403" s="68" t="s">
        <v>228</v>
      </c>
      <c r="G403" s="68">
        <v>5125.47</v>
      </c>
      <c r="H403" s="57">
        <f>G403</f>
        <v>5125.47</v>
      </c>
    </row>
    <row r="404" spans="1:8" ht="12.75">
      <c r="A404" s="27"/>
      <c r="B404" s="78"/>
      <c r="C404" s="53" t="s">
        <v>15</v>
      </c>
      <c r="D404" s="42"/>
      <c r="E404" s="43"/>
      <c r="F404" s="68"/>
      <c r="G404" s="68"/>
      <c r="H404" s="57"/>
    </row>
    <row r="405" spans="1:8" ht="12.75">
      <c r="A405" s="27"/>
      <c r="B405" s="78"/>
      <c r="C405" s="66"/>
      <c r="D405" s="42"/>
      <c r="E405" s="43"/>
      <c r="F405" s="68"/>
      <c r="G405" s="68"/>
      <c r="H405" s="57"/>
    </row>
    <row r="406" spans="1:8" ht="12.75">
      <c r="A406" s="27"/>
      <c r="B406" s="131">
        <v>3200</v>
      </c>
      <c r="C406" s="70" t="s">
        <v>77</v>
      </c>
      <c r="D406" s="71"/>
      <c r="E406" s="72"/>
      <c r="F406" s="68" t="s">
        <v>230</v>
      </c>
      <c r="G406" s="68">
        <v>5228.82</v>
      </c>
      <c r="H406" s="57">
        <f>G406+G407+G408</f>
        <v>5228.82</v>
      </c>
    </row>
    <row r="407" spans="1:8" ht="12.75">
      <c r="A407" s="27"/>
      <c r="B407" s="131"/>
      <c r="C407" s="132" t="s">
        <v>15</v>
      </c>
      <c r="D407" s="71"/>
      <c r="E407" s="72"/>
      <c r="F407" s="68"/>
      <c r="G407" s="68"/>
      <c r="H407" s="57"/>
    </row>
    <row r="408" spans="1:8" ht="12.75">
      <c r="A408" s="27"/>
      <c r="B408" s="131"/>
      <c r="C408" s="70"/>
      <c r="D408" s="71"/>
      <c r="E408" s="72"/>
      <c r="F408" s="68"/>
      <c r="G408" s="68"/>
      <c r="H408" s="57"/>
    </row>
    <row r="409" spans="1:8" ht="12.75">
      <c r="A409" s="27"/>
      <c r="B409" s="78">
        <v>3300</v>
      </c>
      <c r="C409" s="66" t="s">
        <v>78</v>
      </c>
      <c r="D409" s="73"/>
      <c r="E409" s="43"/>
      <c r="F409" s="68" t="s">
        <v>232</v>
      </c>
      <c r="G409" s="68">
        <v>7691.79</v>
      </c>
      <c r="H409" s="57">
        <f>G409+G410</f>
        <v>7691.79</v>
      </c>
    </row>
    <row r="410" spans="1:8" ht="12.75">
      <c r="A410" s="27"/>
      <c r="B410" s="78"/>
      <c r="C410" s="53" t="s">
        <v>79</v>
      </c>
      <c r="D410" s="36"/>
      <c r="E410" s="43"/>
      <c r="F410" s="68"/>
      <c r="G410" s="68"/>
      <c r="H410" s="57"/>
    </row>
    <row r="411" spans="1:8" ht="12.75">
      <c r="A411" s="27"/>
      <c r="B411" s="78"/>
      <c r="C411" s="66"/>
      <c r="D411" s="36"/>
      <c r="E411" s="43"/>
      <c r="F411" s="68"/>
      <c r="G411" s="68"/>
      <c r="H411" s="57"/>
    </row>
    <row r="412" spans="1:8" ht="12.75">
      <c r="A412" s="27"/>
      <c r="B412" s="78">
        <v>3682</v>
      </c>
      <c r="C412" s="66" t="s">
        <v>80</v>
      </c>
      <c r="D412" s="73"/>
      <c r="E412" s="43"/>
      <c r="F412" s="36" t="s">
        <v>234</v>
      </c>
      <c r="G412" s="31">
        <v>944.94</v>
      </c>
      <c r="H412" s="57">
        <f>G412</f>
        <v>944.94</v>
      </c>
    </row>
    <row r="413" spans="1:8" ht="12.75">
      <c r="A413" s="27"/>
      <c r="B413" s="78"/>
      <c r="C413" s="53" t="s">
        <v>15</v>
      </c>
      <c r="D413" s="36"/>
      <c r="E413" s="43"/>
      <c r="F413" s="68"/>
      <c r="G413" s="68"/>
      <c r="H413" s="57"/>
    </row>
    <row r="414" spans="1:8" ht="12.75">
      <c r="A414" s="50"/>
      <c r="B414" s="78"/>
      <c r="C414" s="66"/>
      <c r="D414" s="36"/>
      <c r="E414" s="43"/>
      <c r="F414" s="68"/>
      <c r="G414" s="68"/>
      <c r="H414" s="57"/>
    </row>
    <row r="415" spans="1:8" ht="12.75">
      <c r="A415" s="50"/>
      <c r="B415" s="78">
        <v>3137</v>
      </c>
      <c r="C415" s="66" t="s">
        <v>81</v>
      </c>
      <c r="D415" s="75"/>
      <c r="E415" s="43"/>
      <c r="F415" s="68"/>
      <c r="G415" s="68"/>
      <c r="H415" s="57">
        <f>G415+G416</f>
        <v>0</v>
      </c>
    </row>
    <row r="416" spans="1:8" ht="12.75">
      <c r="A416" s="50"/>
      <c r="B416" s="78"/>
      <c r="C416" s="53" t="s">
        <v>15</v>
      </c>
      <c r="D416" s="36"/>
      <c r="E416" s="43"/>
      <c r="F416" s="68"/>
      <c r="G416" s="68"/>
      <c r="H416" s="57"/>
    </row>
    <row r="417" spans="1:8" ht="12.75">
      <c r="A417" s="50"/>
      <c r="B417" s="78"/>
      <c r="C417" s="66"/>
      <c r="D417" s="36"/>
      <c r="E417" s="43"/>
      <c r="F417" s="68"/>
      <c r="G417" s="68"/>
      <c r="H417" s="57"/>
    </row>
    <row r="418" spans="1:8" ht="12.75">
      <c r="A418" s="50"/>
      <c r="B418" s="78">
        <v>1619</v>
      </c>
      <c r="C418" s="66" t="s">
        <v>0</v>
      </c>
      <c r="D418" s="36"/>
      <c r="E418" s="43"/>
      <c r="F418" s="68" t="s">
        <v>237</v>
      </c>
      <c r="G418" s="68">
        <v>3097.33</v>
      </c>
      <c r="H418" s="57">
        <f>G418+G419</f>
        <v>3097.33</v>
      </c>
    </row>
    <row r="419" spans="1:8" ht="12.75">
      <c r="A419" s="50"/>
      <c r="B419" s="78"/>
      <c r="C419" s="53" t="s">
        <v>82</v>
      </c>
      <c r="D419" s="36"/>
      <c r="E419" s="43"/>
      <c r="F419" s="68"/>
      <c r="G419" s="68"/>
      <c r="H419" s="57"/>
    </row>
    <row r="420" spans="1:8" ht="12.75">
      <c r="A420" s="50"/>
      <c r="B420" s="78"/>
      <c r="C420" s="66"/>
      <c r="D420" s="36"/>
      <c r="E420" s="43"/>
      <c r="F420" s="68"/>
      <c r="G420" s="68"/>
      <c r="H420" s="57"/>
    </row>
    <row r="421" spans="1:8" ht="12.75">
      <c r="A421" s="50"/>
      <c r="B421" s="78">
        <v>1620</v>
      </c>
      <c r="C421" s="66" t="s">
        <v>83</v>
      </c>
      <c r="D421" s="36"/>
      <c r="E421" s="43"/>
      <c r="F421" s="68" t="s">
        <v>125</v>
      </c>
      <c r="G421" s="68">
        <v>2725.04</v>
      </c>
      <c r="H421" s="57">
        <f>G421+G422</f>
        <v>2725.04</v>
      </c>
    </row>
    <row r="422" spans="1:8" ht="12.75">
      <c r="A422" s="50"/>
      <c r="B422" s="78"/>
      <c r="C422" s="53" t="s">
        <v>15</v>
      </c>
      <c r="D422" s="36"/>
      <c r="E422" s="43"/>
      <c r="F422" s="68"/>
      <c r="G422" s="68"/>
      <c r="H422" s="57"/>
    </row>
    <row r="423" spans="1:8" ht="12.75">
      <c r="A423" s="50"/>
      <c r="B423" s="78"/>
      <c r="C423" s="66"/>
      <c r="D423" s="36"/>
      <c r="E423" s="43"/>
      <c r="F423" s="68"/>
      <c r="G423" s="68"/>
      <c r="H423" s="57"/>
    </row>
    <row r="424" spans="1:8" ht="12.75">
      <c r="A424" s="50"/>
      <c r="B424" s="78">
        <v>1621</v>
      </c>
      <c r="C424" s="66" t="s">
        <v>84</v>
      </c>
      <c r="D424" s="8"/>
      <c r="E424" s="43"/>
      <c r="F424" s="68" t="s">
        <v>241</v>
      </c>
      <c r="G424" s="68">
        <v>2116.2</v>
      </c>
      <c r="H424" s="57">
        <f>G424+G425</f>
        <v>2116.2</v>
      </c>
    </row>
    <row r="425" spans="1:8" ht="12.75">
      <c r="A425" s="50"/>
      <c r="B425" s="78"/>
      <c r="C425" s="53" t="s">
        <v>15</v>
      </c>
      <c r="D425" s="36"/>
      <c r="E425" s="43"/>
      <c r="F425" s="68"/>
      <c r="G425" s="68"/>
      <c r="H425" s="57"/>
    </row>
    <row r="426" spans="1:8" ht="12.75">
      <c r="A426" s="50"/>
      <c r="B426" s="78"/>
      <c r="C426" s="66"/>
      <c r="D426" s="36"/>
      <c r="E426" s="43"/>
      <c r="F426" s="68"/>
      <c r="G426" s="68"/>
      <c r="H426" s="57"/>
    </row>
    <row r="427" spans="1:8" ht="12.75">
      <c r="A427" s="50"/>
      <c r="B427" s="78">
        <v>1746</v>
      </c>
      <c r="C427" s="66" t="s">
        <v>116</v>
      </c>
      <c r="D427" s="76"/>
      <c r="E427" s="43"/>
      <c r="F427" s="68" t="s">
        <v>243</v>
      </c>
      <c r="G427" s="68">
        <v>504.97</v>
      </c>
      <c r="H427" s="57">
        <f>G427</f>
        <v>504.97</v>
      </c>
    </row>
    <row r="428" spans="1:8" ht="12.75">
      <c r="A428" s="50"/>
      <c r="B428" s="78"/>
      <c r="C428" s="53" t="s">
        <v>117</v>
      </c>
      <c r="D428" s="8"/>
      <c r="E428" s="43"/>
      <c r="F428" s="68"/>
      <c r="G428" s="68"/>
      <c r="H428" s="57"/>
    </row>
    <row r="429" spans="1:8" ht="12.75">
      <c r="A429" s="50"/>
      <c r="B429" s="78"/>
      <c r="C429" s="74"/>
      <c r="D429" s="76"/>
      <c r="E429" s="43"/>
      <c r="F429" s="68"/>
      <c r="G429" s="68"/>
      <c r="H429" s="57"/>
    </row>
    <row r="430" spans="1:8" ht="12.75">
      <c r="A430" s="50"/>
      <c r="B430" s="78">
        <v>2080</v>
      </c>
      <c r="C430" s="66" t="s">
        <v>118</v>
      </c>
      <c r="D430" s="76"/>
      <c r="E430" s="43"/>
      <c r="F430" s="68" t="s">
        <v>245</v>
      </c>
      <c r="G430" s="68">
        <v>1358.13</v>
      </c>
      <c r="H430" s="57">
        <f>G430</f>
        <v>1358.13</v>
      </c>
    </row>
    <row r="431" spans="1:8" ht="12.75">
      <c r="A431" s="50"/>
      <c r="B431" s="78"/>
      <c r="C431" s="53" t="s">
        <v>119</v>
      </c>
      <c r="D431" s="8"/>
      <c r="E431" s="43"/>
      <c r="F431" s="68"/>
      <c r="G431" s="68"/>
      <c r="H431" s="57"/>
    </row>
    <row r="432" spans="1:8" ht="12.75">
      <c r="A432" s="50"/>
      <c r="B432" s="78"/>
      <c r="C432" s="53"/>
      <c r="D432" s="76"/>
      <c r="E432" s="43"/>
      <c r="F432" s="68"/>
      <c r="G432" s="68"/>
      <c r="H432" s="57"/>
    </row>
    <row r="433" spans="1:8" ht="12.75">
      <c r="A433" s="50"/>
      <c r="B433" s="78">
        <v>2719</v>
      </c>
      <c r="C433" s="66" t="s">
        <v>120</v>
      </c>
      <c r="D433" s="76"/>
      <c r="E433" s="43"/>
      <c r="F433" s="68" t="s">
        <v>247</v>
      </c>
      <c r="G433" s="68">
        <v>2277.14</v>
      </c>
      <c r="H433" s="57">
        <f>G433</f>
        <v>2277.14</v>
      </c>
    </row>
    <row r="434" spans="1:8" ht="12.75">
      <c r="A434" s="50"/>
      <c r="B434" s="78"/>
      <c r="C434" s="53" t="s">
        <v>15</v>
      </c>
      <c r="D434" s="8"/>
      <c r="E434" s="43"/>
      <c r="F434" s="68"/>
      <c r="G434" s="68"/>
      <c r="H434" s="57"/>
    </row>
    <row r="435" spans="1:8" ht="12.75">
      <c r="A435" s="50"/>
      <c r="B435" s="78"/>
      <c r="C435" s="53"/>
      <c r="D435" s="76"/>
      <c r="E435" s="43"/>
      <c r="F435" s="68"/>
      <c r="G435" s="68"/>
      <c r="H435" s="57"/>
    </row>
    <row r="436" spans="1:8" ht="12.75">
      <c r="A436" s="50"/>
      <c r="B436" s="67">
        <v>2213</v>
      </c>
      <c r="C436" s="74" t="s">
        <v>88</v>
      </c>
      <c r="D436" s="76"/>
      <c r="E436" s="43"/>
      <c r="F436" s="68" t="s">
        <v>249</v>
      </c>
      <c r="G436" s="68">
        <v>2407.34</v>
      </c>
      <c r="H436" s="57">
        <f>G436</f>
        <v>2407.34</v>
      </c>
    </row>
    <row r="437" spans="1:8" ht="12.75">
      <c r="A437" s="50"/>
      <c r="B437" s="67"/>
      <c r="C437" s="74" t="s">
        <v>89</v>
      </c>
      <c r="D437" s="8"/>
      <c r="E437" s="43"/>
      <c r="F437" s="68"/>
      <c r="G437" s="68"/>
      <c r="H437" s="57"/>
    </row>
    <row r="438" spans="1:8" ht="12.75">
      <c r="A438" s="50"/>
      <c r="B438" s="67"/>
      <c r="C438" s="74"/>
      <c r="D438" s="76"/>
      <c r="E438" s="43"/>
      <c r="F438" s="68"/>
      <c r="G438" s="68"/>
      <c r="H438" s="57"/>
    </row>
    <row r="439" spans="1:8" ht="12.75">
      <c r="A439" s="50"/>
      <c r="B439" s="133">
        <v>3122</v>
      </c>
      <c r="C439" s="134" t="s">
        <v>90</v>
      </c>
      <c r="D439" s="76"/>
      <c r="E439" s="43"/>
      <c r="F439" s="68" t="s">
        <v>252</v>
      </c>
      <c r="G439" s="68">
        <v>1267.57</v>
      </c>
      <c r="H439" s="57">
        <f>G439</f>
        <v>1267.57</v>
      </c>
    </row>
    <row r="440" spans="1:8" ht="12.75">
      <c r="A440" s="50"/>
      <c r="B440" s="133"/>
      <c r="C440" s="134" t="s">
        <v>91</v>
      </c>
      <c r="D440" s="8"/>
      <c r="E440" s="43"/>
      <c r="F440" s="68"/>
      <c r="G440" s="68"/>
      <c r="H440" s="57"/>
    </row>
    <row r="441" spans="1:8" ht="12.75">
      <c r="A441" s="50"/>
      <c r="B441" s="135"/>
      <c r="C441" s="80"/>
      <c r="D441" s="76"/>
      <c r="E441" s="43"/>
      <c r="F441" s="68"/>
      <c r="G441" s="68"/>
      <c r="H441" s="57"/>
    </row>
    <row r="442" spans="1:8" ht="12.75">
      <c r="A442" s="50"/>
      <c r="B442" s="82">
        <v>1718</v>
      </c>
      <c r="C442" s="74" t="s">
        <v>92</v>
      </c>
      <c r="D442" s="76"/>
      <c r="E442" s="43"/>
      <c r="F442" s="68" t="s">
        <v>254</v>
      </c>
      <c r="G442" s="68">
        <v>2185.47</v>
      </c>
      <c r="H442" s="57">
        <f>G442</f>
        <v>2185.47</v>
      </c>
    </row>
    <row r="443" spans="1:8" ht="12.75">
      <c r="A443" s="50"/>
      <c r="B443" s="40"/>
      <c r="C443" s="80" t="s">
        <v>93</v>
      </c>
      <c r="D443" s="76"/>
      <c r="E443" s="30"/>
      <c r="F443" s="68"/>
      <c r="G443" s="68"/>
      <c r="H443" s="57"/>
    </row>
    <row r="444" spans="1:8" ht="12.75">
      <c r="A444" s="50"/>
      <c r="B444" s="78"/>
      <c r="C444" s="74"/>
      <c r="D444" s="76"/>
      <c r="E444" s="43"/>
      <c r="F444" s="68"/>
      <c r="G444" s="68"/>
      <c r="H444" s="57"/>
    </row>
    <row r="445" spans="1:8" ht="12.75">
      <c r="A445" s="50"/>
      <c r="B445" s="82">
        <v>2191</v>
      </c>
      <c r="C445" s="74" t="s">
        <v>94</v>
      </c>
      <c r="D445" s="76"/>
      <c r="E445" s="43"/>
      <c r="F445" s="68" t="s">
        <v>256</v>
      </c>
      <c r="G445" s="68">
        <v>909.18</v>
      </c>
      <c r="H445" s="57">
        <f>G445+G446</f>
        <v>909.18</v>
      </c>
    </row>
    <row r="446" spans="1:8" ht="12.75">
      <c r="A446" s="50"/>
      <c r="B446" s="82"/>
      <c r="C446" s="74" t="s">
        <v>95</v>
      </c>
      <c r="D446" s="76"/>
      <c r="E446" s="43"/>
      <c r="F446" s="68"/>
      <c r="G446" s="68"/>
      <c r="H446" s="57"/>
    </row>
    <row r="447" spans="1:8" ht="13.5" thickBot="1">
      <c r="A447" s="50"/>
      <c r="B447" s="78"/>
      <c r="C447" s="74"/>
      <c r="D447" s="36"/>
      <c r="E447" s="43"/>
      <c r="F447" s="68"/>
      <c r="G447" s="68"/>
      <c r="H447" s="57"/>
    </row>
    <row r="448" spans="1:8" ht="13.5" thickBot="1">
      <c r="A448" s="90"/>
      <c r="B448" s="91"/>
      <c r="C448" s="92" t="s">
        <v>96</v>
      </c>
      <c r="D448" s="93"/>
      <c r="E448" s="94"/>
      <c r="F448" s="95"/>
      <c r="G448" s="96">
        <f>SUM(G274:G447)</f>
        <v>160686.98000000004</v>
      </c>
      <c r="H448" s="110">
        <f>SUM(H274:H447)</f>
        <v>160686.98000000004</v>
      </c>
    </row>
    <row r="449" spans="5:8" ht="12.75">
      <c r="E449" s="4"/>
      <c r="F449" s="5"/>
      <c r="G449" s="5"/>
      <c r="H449" s="98"/>
    </row>
    <row r="450" ht="12.75">
      <c r="H450" s="37"/>
    </row>
    <row r="451" spans="1:3" ht="12.75">
      <c r="A451" s="1" t="s">
        <v>2</v>
      </c>
      <c r="B451" s="1"/>
      <c r="C451" s="1"/>
    </row>
    <row r="452" spans="1:8" ht="12.75">
      <c r="A452" s="1" t="s">
        <v>1</v>
      </c>
      <c r="B452" s="1"/>
      <c r="C452" s="1"/>
      <c r="H452" s="37"/>
    </row>
    <row r="453" ht="12.75">
      <c r="H453" s="37"/>
    </row>
    <row r="454" ht="12.75">
      <c r="D454" s="8" t="s">
        <v>121</v>
      </c>
    </row>
    <row r="455" spans="1:8" ht="12.75">
      <c r="A455" s="4"/>
      <c r="B455" s="7"/>
      <c r="C455" s="8"/>
      <c r="D455" s="9" t="s">
        <v>263</v>
      </c>
      <c r="E455" s="8"/>
      <c r="G455" s="5"/>
      <c r="H455" s="98"/>
    </row>
    <row r="456" spans="5:8" ht="12.75">
      <c r="E456" s="4"/>
      <c r="F456" s="5"/>
      <c r="G456" s="5" t="s">
        <v>257</v>
      </c>
      <c r="H456" s="98"/>
    </row>
    <row r="457" spans="2:8" ht="12.75">
      <c r="B457" s="2" t="s">
        <v>5</v>
      </c>
      <c r="C457" s="1"/>
      <c r="D457" s="4" t="s">
        <v>108</v>
      </c>
      <c r="E457" s="4"/>
      <c r="F457" s="5"/>
      <c r="G457" s="5"/>
      <c r="H457" s="98"/>
    </row>
    <row r="458" spans="5:8" ht="13.5" thickBot="1">
      <c r="E458" s="4"/>
      <c r="F458" s="5"/>
      <c r="G458" s="5"/>
      <c r="H458" s="98"/>
    </row>
    <row r="459" spans="1:8" ht="27" customHeight="1" thickBot="1">
      <c r="A459" s="12" t="s">
        <v>6</v>
      </c>
      <c r="B459" s="101" t="s">
        <v>102</v>
      </c>
      <c r="C459" s="12" t="s">
        <v>103</v>
      </c>
      <c r="D459" s="14" t="s">
        <v>9</v>
      </c>
      <c r="E459" s="15" t="s">
        <v>10</v>
      </c>
      <c r="F459" s="16" t="s">
        <v>11</v>
      </c>
      <c r="G459" s="17" t="s">
        <v>12</v>
      </c>
      <c r="H459" s="18" t="s">
        <v>13</v>
      </c>
    </row>
    <row r="460" spans="1:8" ht="12.75">
      <c r="A460" s="36"/>
      <c r="B460" s="28" t="s">
        <v>109</v>
      </c>
      <c r="C460" s="102" t="s">
        <v>110</v>
      </c>
      <c r="D460" s="22"/>
      <c r="E460" s="36"/>
      <c r="F460" s="68" t="s">
        <v>262</v>
      </c>
      <c r="G460" s="68">
        <v>1693.02</v>
      </c>
      <c r="H460" s="32">
        <f>G460+G461+G462</f>
        <v>1693.02</v>
      </c>
    </row>
    <row r="461" spans="1:8" ht="12.75">
      <c r="A461" s="67"/>
      <c r="B461" s="44"/>
      <c r="C461" s="47"/>
      <c r="D461" s="22"/>
      <c r="E461" s="30"/>
      <c r="F461" s="68"/>
      <c r="G461" s="68"/>
      <c r="H461" s="57"/>
    </row>
    <row r="462" spans="1:8" ht="13.5" thickBot="1">
      <c r="A462" s="82"/>
      <c r="B462" s="44"/>
      <c r="C462" s="41"/>
      <c r="D462" s="42"/>
      <c r="E462" s="43"/>
      <c r="F462" s="68"/>
      <c r="G462" s="68"/>
      <c r="H462" s="57"/>
    </row>
    <row r="463" spans="1:8" ht="13.5" thickBot="1">
      <c r="A463" s="104" t="s">
        <v>99</v>
      </c>
      <c r="B463" s="105"/>
      <c r="C463" s="106"/>
      <c r="D463" s="107"/>
      <c r="E463" s="108"/>
      <c r="F463" s="109"/>
      <c r="G463" s="109">
        <f>SUM(G460:G462)</f>
        <v>1693.02</v>
      </c>
      <c r="H463" s="110">
        <f>SUM(H460:H462)</f>
        <v>1693.02</v>
      </c>
    </row>
    <row r="464" spans="1:8" ht="12.75">
      <c r="A464" s="136"/>
      <c r="B464" s="137"/>
      <c r="C464" s="138"/>
      <c r="D464" s="139"/>
      <c r="E464" s="140"/>
      <c r="F464" s="99"/>
      <c r="G464" s="99"/>
      <c r="H464" s="116"/>
    </row>
    <row r="465" spans="5:8" ht="12.75">
      <c r="E465" s="114"/>
      <c r="F465" s="5" t="s">
        <v>97</v>
      </c>
      <c r="G465" s="37"/>
      <c r="H465" s="98"/>
    </row>
    <row r="466" spans="4:8" ht="12.75">
      <c r="D466" s="4"/>
      <c r="E466" s="114"/>
      <c r="F466" s="5" t="s">
        <v>98</v>
      </c>
      <c r="G466" s="37"/>
      <c r="H466" s="98"/>
    </row>
    <row r="467" spans="4:6" ht="12.75">
      <c r="D467" s="4"/>
      <c r="E467" s="114"/>
      <c r="F467" s="37"/>
    </row>
    <row r="468" spans="5:6" ht="12.75">
      <c r="E468" s="114"/>
      <c r="F468" s="37"/>
    </row>
    <row r="469" spans="5:7" ht="12.75">
      <c r="E469" s="100" t="s">
        <v>111</v>
      </c>
      <c r="F469" s="1"/>
      <c r="G469" s="114">
        <f>H463</f>
        <v>1693.02</v>
      </c>
    </row>
    <row r="470" spans="5:7" ht="12.75">
      <c r="E470" s="1" t="s">
        <v>280</v>
      </c>
      <c r="F470" s="1"/>
      <c r="G470" s="114">
        <f>G469+H448</f>
        <v>162380.00000000003</v>
      </c>
    </row>
  </sheetData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3"/>
  <sheetViews>
    <sheetView workbookViewId="0" topLeftCell="A193">
      <selection activeCell="F8" sqref="F8"/>
    </sheetView>
  </sheetViews>
  <sheetFormatPr defaultColWidth="9.140625" defaultRowHeight="12.75"/>
  <cols>
    <col min="1" max="1" width="2.8515625" style="3" customWidth="1"/>
    <col min="2" max="2" width="7.28125" style="3" customWidth="1"/>
    <col min="3" max="3" width="35.8515625" style="3" customWidth="1"/>
    <col min="4" max="4" width="30.421875" style="3" customWidth="1"/>
    <col min="5" max="16384" width="9.140625" style="3" customWidth="1"/>
  </cols>
  <sheetData>
    <row r="1" spans="1:4" ht="12.75">
      <c r="A1" s="1" t="s">
        <v>2</v>
      </c>
      <c r="B1" s="1"/>
      <c r="C1" s="1"/>
      <c r="D1" s="5"/>
    </row>
    <row r="2" spans="1:4" ht="12.75">
      <c r="A2" s="1" t="s">
        <v>1</v>
      </c>
      <c r="B2" s="1"/>
      <c r="C2" s="1"/>
      <c r="D2" s="5"/>
    </row>
    <row r="3" spans="1:4" ht="12.75">
      <c r="A3" s="1"/>
      <c r="B3" s="1"/>
      <c r="C3" s="1"/>
      <c r="D3" s="5"/>
    </row>
    <row r="4" spans="1:4" ht="15">
      <c r="A4" s="4"/>
      <c r="B4" s="4"/>
      <c r="C4" s="164" t="s">
        <v>279</v>
      </c>
      <c r="D4" s="5"/>
    </row>
    <row r="5" spans="1:4" ht="12.75">
      <c r="A5" s="1"/>
      <c r="B5" s="1"/>
      <c r="C5" s="4"/>
      <c r="D5" s="5"/>
    </row>
    <row r="6" spans="1:4" ht="15">
      <c r="A6" s="4"/>
      <c r="B6" s="4"/>
      <c r="C6" s="161" t="s">
        <v>275</v>
      </c>
      <c r="D6" s="162"/>
    </row>
    <row r="7" spans="1:4" ht="15">
      <c r="A7" s="4"/>
      <c r="B7" s="4"/>
      <c r="C7" s="163" t="s">
        <v>276</v>
      </c>
      <c r="D7" s="162"/>
    </row>
    <row r="8" spans="2:4" ht="15.75">
      <c r="B8" s="1" t="s">
        <v>266</v>
      </c>
      <c r="C8" s="1"/>
      <c r="D8" s="160" t="s">
        <v>270</v>
      </c>
    </row>
    <row r="9" ht="13.5" thickBot="1">
      <c r="D9" s="5"/>
    </row>
    <row r="10" spans="1:4" ht="30" customHeight="1" thickBot="1">
      <c r="A10" s="141" t="s">
        <v>6</v>
      </c>
      <c r="B10" s="142" t="s">
        <v>7</v>
      </c>
      <c r="C10" s="12" t="s">
        <v>8</v>
      </c>
      <c r="D10" s="152" t="s">
        <v>12</v>
      </c>
    </row>
    <row r="11" spans="1:4" ht="15.75">
      <c r="A11" s="27"/>
      <c r="B11" s="143">
        <v>1503</v>
      </c>
      <c r="C11" s="21" t="s">
        <v>14</v>
      </c>
      <c r="D11" s="154">
        <f>12347.52+9622.7+2162.83+551.06+4949.08+1200</f>
        <v>30833.190000000002</v>
      </c>
    </row>
    <row r="12" spans="1:4" ht="15.75">
      <c r="A12" s="27"/>
      <c r="B12" s="144"/>
      <c r="C12" s="29" t="s">
        <v>15</v>
      </c>
      <c r="D12" s="155"/>
    </row>
    <row r="13" spans="1:4" ht="15.75">
      <c r="A13" s="27"/>
      <c r="B13" s="144"/>
      <c r="C13" s="29"/>
      <c r="D13" s="155"/>
    </row>
    <row r="14" spans="1:4" ht="15.75">
      <c r="A14" s="27"/>
      <c r="B14" s="144">
        <v>1504</v>
      </c>
      <c r="C14" s="34" t="s">
        <v>16</v>
      </c>
      <c r="D14" s="155">
        <v>2102.83</v>
      </c>
    </row>
    <row r="15" spans="1:4" ht="15.75">
      <c r="A15" s="27"/>
      <c r="B15" s="144"/>
      <c r="C15" s="29" t="s">
        <v>18</v>
      </c>
      <c r="D15" s="155"/>
    </row>
    <row r="16" spans="1:4" ht="15.75">
      <c r="A16" s="27"/>
      <c r="B16" s="144"/>
      <c r="C16" s="29"/>
      <c r="D16" s="155"/>
    </row>
    <row r="17" spans="1:4" ht="15.75">
      <c r="A17" s="27"/>
      <c r="B17" s="144">
        <v>1505</v>
      </c>
      <c r="C17" s="34" t="s">
        <v>19</v>
      </c>
      <c r="D17" s="155">
        <v>3551.34</v>
      </c>
    </row>
    <row r="18" spans="1:4" ht="15.75">
      <c r="A18" s="27"/>
      <c r="B18" s="144"/>
      <c r="C18" s="29" t="s">
        <v>21</v>
      </c>
      <c r="D18" s="155"/>
    </row>
    <row r="19" spans="1:4" ht="15.75">
      <c r="A19" s="27"/>
      <c r="B19" s="144"/>
      <c r="C19" s="29"/>
      <c r="D19" s="155"/>
    </row>
    <row r="20" spans="1:4" ht="15.75">
      <c r="A20" s="27"/>
      <c r="B20" s="144">
        <v>1506</v>
      </c>
      <c r="C20" s="34" t="s">
        <v>22</v>
      </c>
      <c r="D20" s="155">
        <v>2514.95</v>
      </c>
    </row>
    <row r="21" spans="1:4" ht="15.75">
      <c r="A21" s="27"/>
      <c r="B21" s="144"/>
      <c r="C21" s="29" t="s">
        <v>23</v>
      </c>
      <c r="D21" s="155"/>
    </row>
    <row r="22" spans="1:4" ht="15.75">
      <c r="A22" s="27"/>
      <c r="B22" s="144"/>
      <c r="C22" s="29"/>
      <c r="D22" s="155"/>
    </row>
    <row r="23" spans="1:4" ht="15.75">
      <c r="A23" s="27"/>
      <c r="B23" s="144">
        <v>1507</v>
      </c>
      <c r="C23" s="34" t="s">
        <v>24</v>
      </c>
      <c r="D23" s="155">
        <v>6277.61</v>
      </c>
    </row>
    <row r="24" spans="1:4" ht="15.75">
      <c r="A24" s="27"/>
      <c r="B24" s="144"/>
      <c r="C24" s="29" t="s">
        <v>25</v>
      </c>
      <c r="D24" s="155"/>
    </row>
    <row r="25" spans="1:4" ht="15.75">
      <c r="A25" s="27"/>
      <c r="B25" s="144"/>
      <c r="C25" s="29"/>
      <c r="D25" s="155"/>
    </row>
    <row r="26" spans="1:4" ht="15.75">
      <c r="A26" s="27"/>
      <c r="B26" s="144">
        <v>1508</v>
      </c>
      <c r="C26" s="34" t="s">
        <v>26</v>
      </c>
      <c r="D26" s="155">
        <f>11860.47+4137.04+2195.29+99.72+600</f>
        <v>18892.52</v>
      </c>
    </row>
    <row r="27" spans="1:4" ht="15.75">
      <c r="A27" s="27"/>
      <c r="B27" s="144"/>
      <c r="C27" s="29" t="s">
        <v>27</v>
      </c>
      <c r="D27" s="155"/>
    </row>
    <row r="28" spans="1:4" ht="15.75">
      <c r="A28" s="27"/>
      <c r="B28" s="144"/>
      <c r="C28" s="29"/>
      <c r="D28" s="155"/>
    </row>
    <row r="29" spans="1:4" ht="15.75">
      <c r="A29" s="27"/>
      <c r="B29" s="144">
        <v>1509</v>
      </c>
      <c r="C29" s="34" t="s">
        <v>28</v>
      </c>
      <c r="D29" s="155">
        <f>22141.62+8552.18+825.51+104.1+840</f>
        <v>32463.409999999996</v>
      </c>
    </row>
    <row r="30" spans="1:4" ht="15.75">
      <c r="A30" s="27"/>
      <c r="B30" s="144"/>
      <c r="C30" s="29" t="s">
        <v>17</v>
      </c>
      <c r="D30" s="155"/>
    </row>
    <row r="31" spans="1:4" ht="15.75">
      <c r="A31" s="27"/>
      <c r="B31" s="144"/>
      <c r="C31" s="29"/>
      <c r="D31" s="155"/>
    </row>
    <row r="32" spans="1:4" ht="15.75">
      <c r="A32" s="27"/>
      <c r="B32" s="144">
        <v>1510</v>
      </c>
      <c r="C32" s="34" t="s">
        <v>29</v>
      </c>
      <c r="D32" s="155">
        <f>25654.72+26016.99+5204.07+2425.66+948.28+3480</f>
        <v>63729.72</v>
      </c>
    </row>
    <row r="33" spans="1:4" ht="15.75">
      <c r="A33" s="27"/>
      <c r="B33" s="144"/>
      <c r="C33" s="29" t="s">
        <v>20</v>
      </c>
      <c r="D33" s="155"/>
    </row>
    <row r="34" spans="1:4" ht="15.75">
      <c r="A34" s="27"/>
      <c r="B34" s="144"/>
      <c r="C34" s="29"/>
      <c r="D34" s="155"/>
    </row>
    <row r="35" spans="1:4" ht="15.75">
      <c r="A35" s="27"/>
      <c r="B35" s="144">
        <v>1511</v>
      </c>
      <c r="C35" s="34" t="s">
        <v>30</v>
      </c>
      <c r="D35" s="155">
        <f>7985.46+6935.76+2756.58+720</f>
        <v>18397.800000000003</v>
      </c>
    </row>
    <row r="36" spans="1:4" ht="15.75">
      <c r="A36" s="27"/>
      <c r="B36" s="144"/>
      <c r="C36" s="29" t="s">
        <v>15</v>
      </c>
      <c r="D36" s="155"/>
    </row>
    <row r="37" spans="1:4" ht="15.75">
      <c r="A37" s="27"/>
      <c r="B37" s="144"/>
      <c r="C37" s="29"/>
      <c r="D37" s="155"/>
    </row>
    <row r="38" spans="1:4" ht="15.75">
      <c r="A38" s="27"/>
      <c r="B38" s="144">
        <v>1512</v>
      </c>
      <c r="C38" s="34" t="s">
        <v>31</v>
      </c>
      <c r="D38" s="155">
        <f>4058.6+1508.64</f>
        <v>5567.24</v>
      </c>
    </row>
    <row r="39" spans="1:4" ht="15.75">
      <c r="A39" s="27"/>
      <c r="B39" s="144"/>
      <c r="C39" s="29" t="s">
        <v>15</v>
      </c>
      <c r="D39" s="155"/>
    </row>
    <row r="40" spans="1:4" ht="15.75">
      <c r="A40" s="27"/>
      <c r="B40" s="144"/>
      <c r="C40" s="29"/>
      <c r="D40" s="155"/>
    </row>
    <row r="41" spans="1:4" ht="15.75">
      <c r="A41" s="27"/>
      <c r="B41" s="144">
        <v>1513</v>
      </c>
      <c r="C41" s="34" t="s">
        <v>32</v>
      </c>
      <c r="D41" s="155">
        <v>5316.12</v>
      </c>
    </row>
    <row r="42" spans="1:4" ht="15.75">
      <c r="A42" s="27"/>
      <c r="B42" s="144"/>
      <c r="C42" s="29" t="s">
        <v>15</v>
      </c>
      <c r="D42" s="155"/>
    </row>
    <row r="43" spans="1:4" ht="15.75">
      <c r="A43" s="27"/>
      <c r="B43" s="144"/>
      <c r="C43" s="29"/>
      <c r="D43" s="155"/>
    </row>
    <row r="44" spans="1:4" ht="15.75">
      <c r="A44" s="27"/>
      <c r="B44" s="144">
        <v>1514</v>
      </c>
      <c r="C44" s="34" t="s">
        <v>33</v>
      </c>
      <c r="D44" s="155">
        <f>6043.86+2407.52+2013.4+360</f>
        <v>10824.779999999999</v>
      </c>
    </row>
    <row r="45" spans="1:4" ht="15.75">
      <c r="A45" s="27"/>
      <c r="B45" s="144"/>
      <c r="C45" s="29" t="s">
        <v>15</v>
      </c>
      <c r="D45" s="155"/>
    </row>
    <row r="46" spans="1:4" ht="15">
      <c r="A46" s="27"/>
      <c r="B46" s="144"/>
      <c r="C46" s="29"/>
      <c r="D46" s="156"/>
    </row>
    <row r="47" spans="1:4" ht="15.75">
      <c r="A47" s="27"/>
      <c r="B47" s="144">
        <v>1515</v>
      </c>
      <c r="C47" s="34" t="s">
        <v>34</v>
      </c>
      <c r="D47" s="155">
        <f>8137.7+6544.42+240</f>
        <v>14922.119999999999</v>
      </c>
    </row>
    <row r="48" spans="1:4" ht="15.75">
      <c r="A48" s="27"/>
      <c r="B48" s="144"/>
      <c r="C48" s="29" t="s">
        <v>15</v>
      </c>
      <c r="D48" s="155"/>
    </row>
    <row r="49" spans="1:4" ht="15.75">
      <c r="A49" s="27"/>
      <c r="B49" s="144"/>
      <c r="C49" s="29"/>
      <c r="D49" s="155"/>
    </row>
    <row r="50" spans="1:4" ht="15.75">
      <c r="A50" s="27"/>
      <c r="B50" s="144">
        <v>1516</v>
      </c>
      <c r="C50" s="34" t="s">
        <v>35</v>
      </c>
      <c r="D50" s="155">
        <f>8620.41+9873.53+3500.88+1446.1+1200</f>
        <v>24640.920000000002</v>
      </c>
    </row>
    <row r="51" spans="1:4" ht="15.75">
      <c r="A51" s="27"/>
      <c r="B51" s="144"/>
      <c r="C51" s="29" t="s">
        <v>15</v>
      </c>
      <c r="D51" s="155"/>
    </row>
    <row r="52" spans="1:4" ht="15.75">
      <c r="A52" s="27"/>
      <c r="B52" s="144"/>
      <c r="C52" s="29"/>
      <c r="D52" s="155"/>
    </row>
    <row r="53" spans="1:4" ht="15.75">
      <c r="A53" s="27"/>
      <c r="B53" s="144">
        <v>1517</v>
      </c>
      <c r="C53" s="34" t="s">
        <v>36</v>
      </c>
      <c r="D53" s="155">
        <v>2064.63</v>
      </c>
    </row>
    <row r="54" spans="1:4" ht="15.75">
      <c r="A54" s="27"/>
      <c r="B54" s="144"/>
      <c r="C54" s="29" t="s">
        <v>20</v>
      </c>
      <c r="D54" s="155"/>
    </row>
    <row r="55" spans="1:4" ht="15.75">
      <c r="A55" s="27"/>
      <c r="B55" s="144"/>
      <c r="C55" s="29"/>
      <c r="D55" s="155"/>
    </row>
    <row r="56" spans="1:4" ht="15.75">
      <c r="A56" s="27"/>
      <c r="B56" s="144">
        <v>1518</v>
      </c>
      <c r="C56" s="34" t="s">
        <v>37</v>
      </c>
      <c r="D56" s="155">
        <v>4134.13</v>
      </c>
    </row>
    <row r="57" spans="1:4" ht="15.75">
      <c r="A57" s="27"/>
      <c r="B57" s="144"/>
      <c r="C57" s="29" t="s">
        <v>38</v>
      </c>
      <c r="D57" s="155"/>
    </row>
    <row r="58" spans="1:4" ht="15.75">
      <c r="A58" s="27"/>
      <c r="B58" s="144"/>
      <c r="C58" s="29"/>
      <c r="D58" s="155"/>
    </row>
    <row r="59" spans="1:4" ht="15.75">
      <c r="A59" s="27"/>
      <c r="B59" s="144">
        <v>1519</v>
      </c>
      <c r="C59" s="34" t="s">
        <v>39</v>
      </c>
      <c r="D59" s="155">
        <v>2577.52</v>
      </c>
    </row>
    <row r="60" spans="1:4" ht="15.75">
      <c r="A60" s="27"/>
      <c r="B60" s="144"/>
      <c r="C60" s="29" t="s">
        <v>40</v>
      </c>
      <c r="D60" s="155"/>
    </row>
    <row r="61" spans="1:4" ht="15.75">
      <c r="A61" s="27"/>
      <c r="B61" s="144"/>
      <c r="C61" s="29"/>
      <c r="D61" s="155"/>
    </row>
    <row r="62" spans="1:4" ht="15.75">
      <c r="A62" s="27"/>
      <c r="B62" s="144">
        <v>1520</v>
      </c>
      <c r="C62" s="34" t="s">
        <v>41</v>
      </c>
      <c r="D62" s="155">
        <v>1985.06</v>
      </c>
    </row>
    <row r="63" spans="1:4" ht="15.75">
      <c r="A63" s="27"/>
      <c r="B63" s="144"/>
      <c r="C63" s="41" t="s">
        <v>42</v>
      </c>
      <c r="D63" s="155"/>
    </row>
    <row r="64" spans="1:4" ht="15.75">
      <c r="A64" s="27"/>
      <c r="B64" s="144"/>
      <c r="C64" s="41"/>
      <c r="D64" s="155"/>
    </row>
    <row r="65" spans="1:4" ht="15.75">
      <c r="A65" s="27"/>
      <c r="B65" s="144">
        <v>1521</v>
      </c>
      <c r="C65" s="34" t="s">
        <v>43</v>
      </c>
      <c r="D65" s="155">
        <f>2548.44+2593.5</f>
        <v>5141.9400000000005</v>
      </c>
    </row>
    <row r="66" spans="1:4" ht="15.75">
      <c r="A66" s="27"/>
      <c r="B66" s="82"/>
      <c r="C66" s="29" t="s">
        <v>15</v>
      </c>
      <c r="D66" s="155"/>
    </row>
    <row r="67" spans="1:4" ht="15.75">
      <c r="A67" s="27"/>
      <c r="B67" s="82"/>
      <c r="C67" s="41"/>
      <c r="D67" s="155"/>
    </row>
    <row r="68" spans="1:4" ht="15.75">
      <c r="A68" s="27"/>
      <c r="B68" s="145">
        <v>1522</v>
      </c>
      <c r="C68" s="34" t="s">
        <v>44</v>
      </c>
      <c r="D68" s="155">
        <f>6844.11+6523.39+731.19+240</f>
        <v>14338.69</v>
      </c>
    </row>
    <row r="69" spans="1:4" ht="15.75">
      <c r="A69" s="27"/>
      <c r="B69" s="144"/>
      <c r="C69" s="29" t="s">
        <v>17</v>
      </c>
      <c r="D69" s="155"/>
    </row>
    <row r="70" spans="1:4" ht="15.75">
      <c r="A70" s="27"/>
      <c r="B70" s="144"/>
      <c r="C70" s="29"/>
      <c r="D70" s="155"/>
    </row>
    <row r="71" spans="1:4" ht="15.75">
      <c r="A71" s="27"/>
      <c r="B71" s="145">
        <v>1523</v>
      </c>
      <c r="C71" s="34" t="s">
        <v>45</v>
      </c>
      <c r="D71" s="155">
        <f>14372.47+14505.85+7082.52+23662.4+3000</f>
        <v>62623.24</v>
      </c>
    </row>
    <row r="72" spans="1:4" ht="15.75">
      <c r="A72" s="27"/>
      <c r="B72" s="144"/>
      <c r="C72" s="29" t="s">
        <v>17</v>
      </c>
      <c r="D72" s="155"/>
    </row>
    <row r="73" spans="1:4" ht="15.75">
      <c r="A73" s="27"/>
      <c r="B73" s="144"/>
      <c r="C73" s="29"/>
      <c r="D73" s="155"/>
    </row>
    <row r="74" spans="1:4" ht="15.75">
      <c r="A74" s="27"/>
      <c r="B74" s="145">
        <v>1526</v>
      </c>
      <c r="C74" s="34" t="s">
        <v>46</v>
      </c>
      <c r="D74" s="155">
        <f>79612.64+159145.23+40744.92+220698.85+1666.89+1581.72+19320</f>
        <v>522770.25</v>
      </c>
    </row>
    <row r="75" spans="1:4" ht="15.75">
      <c r="A75" s="27"/>
      <c r="B75" s="144"/>
      <c r="C75" s="29" t="s">
        <v>15</v>
      </c>
      <c r="D75" s="155"/>
    </row>
    <row r="76" spans="1:4" ht="15.75">
      <c r="A76" s="27"/>
      <c r="B76" s="144"/>
      <c r="C76" s="29"/>
      <c r="D76" s="155"/>
    </row>
    <row r="77" spans="1:4" ht="15.75">
      <c r="A77" s="27"/>
      <c r="B77" s="145">
        <v>1527</v>
      </c>
      <c r="C77" s="34" t="s">
        <v>47</v>
      </c>
      <c r="D77" s="155">
        <f>13961.08+8141.09+3858+463.97+720</f>
        <v>27144.14</v>
      </c>
    </row>
    <row r="78" spans="1:4" ht="15.75">
      <c r="A78" s="27"/>
      <c r="B78" s="144"/>
      <c r="C78" s="29" t="s">
        <v>48</v>
      </c>
      <c r="D78" s="155"/>
    </row>
    <row r="79" spans="1:4" ht="15.75">
      <c r="A79" s="27"/>
      <c r="B79" s="144"/>
      <c r="C79" s="29"/>
      <c r="D79" s="155"/>
    </row>
    <row r="80" spans="1:4" ht="15.75">
      <c r="A80" s="27"/>
      <c r="B80" s="145">
        <v>1528</v>
      </c>
      <c r="C80" s="34" t="s">
        <v>49</v>
      </c>
      <c r="D80" s="155">
        <f>2127.97+915.52+120</f>
        <v>3163.49</v>
      </c>
    </row>
    <row r="81" spans="1:4" ht="15.75">
      <c r="A81" s="27"/>
      <c r="B81" s="144"/>
      <c r="C81" s="29" t="s">
        <v>15</v>
      </c>
      <c r="D81" s="155"/>
    </row>
    <row r="82" spans="1:4" ht="15.75">
      <c r="A82" s="27"/>
      <c r="B82" s="144"/>
      <c r="C82" s="29"/>
      <c r="D82" s="155"/>
    </row>
    <row r="83" spans="1:4" ht="15.75">
      <c r="A83" s="27"/>
      <c r="B83" s="145">
        <v>1529</v>
      </c>
      <c r="C83" s="34" t="s">
        <v>50</v>
      </c>
      <c r="D83" s="155">
        <f>34697.9+56232.8+39164.29+11400</f>
        <v>141494.99000000002</v>
      </c>
    </row>
    <row r="84" spans="1:4" ht="15.75">
      <c r="A84" s="27"/>
      <c r="B84" s="144"/>
      <c r="C84" s="29" t="s">
        <v>15</v>
      </c>
      <c r="D84" s="155"/>
    </row>
    <row r="85" spans="1:4" ht="15.75">
      <c r="A85" s="27"/>
      <c r="B85" s="144"/>
      <c r="C85" s="29"/>
      <c r="D85" s="155"/>
    </row>
    <row r="86" spans="1:4" ht="15.75">
      <c r="A86" s="27"/>
      <c r="B86" s="145">
        <v>1530</v>
      </c>
      <c r="C86" s="34" t="s">
        <v>51</v>
      </c>
      <c r="D86" s="155">
        <v>1173.58</v>
      </c>
    </row>
    <row r="87" spans="1:4" ht="15.75">
      <c r="A87" s="27"/>
      <c r="B87" s="144"/>
      <c r="C87" s="29" t="s">
        <v>15</v>
      </c>
      <c r="D87" s="155"/>
    </row>
    <row r="88" spans="1:4" ht="15.75">
      <c r="A88" s="27"/>
      <c r="B88" s="144"/>
      <c r="C88" s="29"/>
      <c r="D88" s="155"/>
    </row>
    <row r="89" spans="1:4" ht="15.75">
      <c r="A89" s="27"/>
      <c r="B89" s="145">
        <v>1531</v>
      </c>
      <c r="C89" s="34" t="s">
        <v>52</v>
      </c>
      <c r="D89" s="155">
        <v>1469.02</v>
      </c>
    </row>
    <row r="90" spans="1:4" ht="15.75">
      <c r="A90" s="27"/>
      <c r="B90" s="144"/>
      <c r="C90" s="29" t="s">
        <v>15</v>
      </c>
      <c r="D90" s="155"/>
    </row>
    <row r="91" spans="1:4" ht="15.75">
      <c r="A91" s="27"/>
      <c r="B91" s="144"/>
      <c r="C91" s="29"/>
      <c r="D91" s="155"/>
    </row>
    <row r="92" spans="1:4" ht="15.75">
      <c r="A92" s="27"/>
      <c r="B92" s="145">
        <v>1532</v>
      </c>
      <c r="C92" s="21" t="s">
        <v>53</v>
      </c>
      <c r="D92" s="155">
        <v>1430.07</v>
      </c>
    </row>
    <row r="93" spans="1:4" ht="15.75">
      <c r="A93" s="27"/>
      <c r="B93" s="82"/>
      <c r="C93" s="51" t="s">
        <v>15</v>
      </c>
      <c r="D93" s="155"/>
    </row>
    <row r="94" spans="1:4" ht="15.75">
      <c r="A94" s="27"/>
      <c r="B94" s="82"/>
      <c r="C94" s="51"/>
      <c r="D94" s="155"/>
    </row>
    <row r="95" spans="1:4" ht="15.75">
      <c r="A95" s="27"/>
      <c r="B95" s="145">
        <v>1525</v>
      </c>
      <c r="C95" s="52" t="s">
        <v>54</v>
      </c>
      <c r="D95" s="155">
        <f>35762.12+32024.48+15676.48+71569.39+7824.9+4560</f>
        <v>167417.37</v>
      </c>
    </row>
    <row r="96" spans="1:4" ht="15.75">
      <c r="A96" s="27"/>
      <c r="B96" s="82"/>
      <c r="C96" s="53" t="s">
        <v>15</v>
      </c>
      <c r="D96" s="155"/>
    </row>
    <row r="97" spans="1:4" ht="15.75">
      <c r="A97" s="27"/>
      <c r="B97" s="82"/>
      <c r="C97" s="53"/>
      <c r="D97" s="155"/>
    </row>
    <row r="98" spans="1:4" ht="15.75">
      <c r="A98" s="27"/>
      <c r="B98" s="146">
        <v>1533</v>
      </c>
      <c r="C98" s="56" t="s">
        <v>55</v>
      </c>
      <c r="D98" s="155">
        <f>10110.23+3261.86+726.39+2073.51+240</f>
        <v>16411.989999999998</v>
      </c>
    </row>
    <row r="99" spans="1:4" ht="15.75">
      <c r="A99" s="27"/>
      <c r="B99" s="82"/>
      <c r="C99" s="53" t="s">
        <v>15</v>
      </c>
      <c r="D99" s="155"/>
    </row>
    <row r="100" spans="1:4" ht="12" customHeight="1">
      <c r="A100" s="27"/>
      <c r="B100" s="82"/>
      <c r="C100" s="53"/>
      <c r="D100" s="155"/>
    </row>
    <row r="101" spans="1:4" ht="15.75">
      <c r="A101" s="27"/>
      <c r="B101" s="146">
        <v>1535</v>
      </c>
      <c r="C101" s="56" t="s">
        <v>56</v>
      </c>
      <c r="D101" s="155">
        <v>1847.94</v>
      </c>
    </row>
    <row r="102" spans="1:4" ht="15.75">
      <c r="A102" s="27"/>
      <c r="B102" s="82"/>
      <c r="C102" s="53" t="s">
        <v>15</v>
      </c>
      <c r="D102" s="155"/>
    </row>
    <row r="103" spans="1:4" ht="15.75">
      <c r="A103" s="27"/>
      <c r="B103" s="82"/>
      <c r="C103" s="53"/>
      <c r="D103" s="157"/>
    </row>
    <row r="104" spans="1:4" ht="15.75">
      <c r="A104" s="27"/>
      <c r="B104" s="146">
        <v>1534</v>
      </c>
      <c r="C104" s="56" t="s">
        <v>57</v>
      </c>
      <c r="D104" s="155">
        <f>7239.86+1379.08+120</f>
        <v>8738.939999999999</v>
      </c>
    </row>
    <row r="105" spans="1:4" ht="15.75">
      <c r="A105" s="27"/>
      <c r="B105" s="144"/>
      <c r="C105" s="58" t="s">
        <v>15</v>
      </c>
      <c r="D105" s="155"/>
    </row>
    <row r="106" spans="1:4" ht="15.75">
      <c r="A106" s="27"/>
      <c r="B106" s="144"/>
      <c r="C106" s="58"/>
      <c r="D106" s="155"/>
    </row>
    <row r="107" spans="1:4" ht="15.75">
      <c r="A107" s="27"/>
      <c r="B107" s="147">
        <v>1537</v>
      </c>
      <c r="C107" s="60" t="s">
        <v>59</v>
      </c>
      <c r="D107" s="155">
        <f>53673.68+36776.72+12918.5+2444.49+353.6+4680</f>
        <v>110846.99</v>
      </c>
    </row>
    <row r="108" spans="1:4" ht="15.75">
      <c r="A108" s="27"/>
      <c r="B108" s="148"/>
      <c r="C108" s="64" t="s">
        <v>60</v>
      </c>
      <c r="D108" s="155"/>
    </row>
    <row r="109" spans="1:4" ht="15.75">
      <c r="A109" s="27"/>
      <c r="B109" s="148"/>
      <c r="C109" s="64"/>
      <c r="D109" s="155"/>
    </row>
    <row r="110" spans="1:4" ht="15.75">
      <c r="A110" s="27"/>
      <c r="B110" s="148">
        <v>1538</v>
      </c>
      <c r="C110" s="60" t="s">
        <v>61</v>
      </c>
      <c r="D110" s="155">
        <f>4117.37+10776.84+480</f>
        <v>15374.21</v>
      </c>
    </row>
    <row r="111" spans="1:4" ht="15.75">
      <c r="A111" s="27"/>
      <c r="B111" s="148"/>
      <c r="C111" s="60" t="s">
        <v>62</v>
      </c>
      <c r="D111" s="155"/>
    </row>
    <row r="112" spans="1:4" ht="15.75">
      <c r="A112" s="27"/>
      <c r="B112" s="148"/>
      <c r="C112" s="60"/>
      <c r="D112" s="155"/>
    </row>
    <row r="113" spans="1:4" ht="15.75">
      <c r="A113" s="27"/>
      <c r="B113" s="144">
        <v>1539</v>
      </c>
      <c r="C113" s="56" t="s">
        <v>63</v>
      </c>
      <c r="D113" s="155">
        <f>2496.31+1147.5+149.58+9124.49+15436.11+120</f>
        <v>28473.989999999998</v>
      </c>
    </row>
    <row r="114" spans="1:4" ht="15.75">
      <c r="A114" s="27"/>
      <c r="B114" s="144"/>
      <c r="C114" s="56"/>
      <c r="D114" s="155"/>
    </row>
    <row r="115" spans="1:4" ht="15.75">
      <c r="A115" s="27"/>
      <c r="B115" s="144"/>
      <c r="C115" s="56"/>
      <c r="D115" s="155"/>
    </row>
    <row r="116" spans="1:4" ht="15.75">
      <c r="A116" s="27"/>
      <c r="B116" s="148">
        <v>1540</v>
      </c>
      <c r="C116" s="60" t="s">
        <v>64</v>
      </c>
      <c r="D116" s="155">
        <f>3170.33+4595.79+2796+840</f>
        <v>11402.119999999999</v>
      </c>
    </row>
    <row r="117" spans="1:4" ht="15.75">
      <c r="A117" s="27"/>
      <c r="B117" s="148"/>
      <c r="C117" s="60" t="s">
        <v>15</v>
      </c>
      <c r="D117" s="155"/>
    </row>
    <row r="118" spans="1:4" ht="11.25" customHeight="1">
      <c r="A118" s="27"/>
      <c r="B118" s="148"/>
      <c r="C118" s="60"/>
      <c r="D118" s="155"/>
    </row>
    <row r="119" spans="1:4" ht="15.75">
      <c r="A119" s="27"/>
      <c r="B119" s="144">
        <v>1541</v>
      </c>
      <c r="C119" s="56" t="s">
        <v>65</v>
      </c>
      <c r="D119" s="155">
        <f>1530.83</f>
        <v>1530.83</v>
      </c>
    </row>
    <row r="120" spans="1:4" ht="15.75">
      <c r="A120" s="27"/>
      <c r="B120" s="144"/>
      <c r="C120" s="56" t="s">
        <v>15</v>
      </c>
      <c r="D120" s="155"/>
    </row>
    <row r="121" spans="1:4" ht="15.75">
      <c r="A121" s="27"/>
      <c r="B121" s="144"/>
      <c r="C121" s="56"/>
      <c r="D121" s="155"/>
    </row>
    <row r="122" spans="1:4" ht="15.75">
      <c r="A122" s="27"/>
      <c r="B122" s="144">
        <v>1542</v>
      </c>
      <c r="C122" s="56" t="s">
        <v>66</v>
      </c>
      <c r="D122" s="155">
        <v>806.8</v>
      </c>
    </row>
    <row r="123" spans="1:4" ht="15.75">
      <c r="A123" s="27"/>
      <c r="B123" s="144"/>
      <c r="C123" s="56" t="s">
        <v>38</v>
      </c>
      <c r="D123" s="155"/>
    </row>
    <row r="124" spans="1:4" ht="15.75">
      <c r="A124" s="27"/>
      <c r="B124" s="144"/>
      <c r="C124" s="56"/>
      <c r="D124" s="155"/>
    </row>
    <row r="125" spans="1:4" ht="15.75">
      <c r="A125" s="27"/>
      <c r="B125" s="144">
        <v>1543</v>
      </c>
      <c r="C125" s="56" t="s">
        <v>67</v>
      </c>
      <c r="D125" s="155">
        <f>4546.39+1726.99+3426.02+240</f>
        <v>9939.4</v>
      </c>
    </row>
    <row r="126" spans="1:4" ht="15.75">
      <c r="A126" s="27"/>
      <c r="B126" s="144"/>
      <c r="C126" s="56" t="s">
        <v>68</v>
      </c>
      <c r="D126" s="155"/>
    </row>
    <row r="127" spans="1:4" ht="15.75">
      <c r="A127" s="27"/>
      <c r="B127" s="144"/>
      <c r="C127" s="56"/>
      <c r="D127" s="155"/>
    </row>
    <row r="128" spans="1:4" ht="15.75">
      <c r="A128" s="27"/>
      <c r="B128" s="144"/>
      <c r="C128" s="56"/>
      <c r="D128" s="155"/>
    </row>
    <row r="129" spans="1:4" ht="15.75">
      <c r="A129" s="27"/>
      <c r="B129" s="144">
        <v>1544</v>
      </c>
      <c r="C129" s="56" t="s">
        <v>69</v>
      </c>
      <c r="D129" s="155">
        <v>3747.31</v>
      </c>
    </row>
    <row r="130" spans="1:4" ht="15.75">
      <c r="A130" s="27"/>
      <c r="B130" s="144"/>
      <c r="C130" s="56" t="s">
        <v>70</v>
      </c>
      <c r="D130" s="155"/>
    </row>
    <row r="131" spans="1:4" ht="15.75">
      <c r="A131" s="27"/>
      <c r="B131" s="82"/>
      <c r="C131" s="66"/>
      <c r="D131" s="157"/>
    </row>
    <row r="132" spans="1:4" ht="15.75">
      <c r="A132" s="27"/>
      <c r="B132" s="82">
        <v>1545</v>
      </c>
      <c r="C132" s="66" t="s">
        <v>71</v>
      </c>
      <c r="D132" s="157">
        <f>99363+137679.21+35802.26+4784.49+11880</f>
        <v>289508.95999999996</v>
      </c>
    </row>
    <row r="133" spans="1:4" ht="15.75">
      <c r="A133" s="27"/>
      <c r="B133" s="82"/>
      <c r="C133" s="66" t="s">
        <v>62</v>
      </c>
      <c r="D133" s="157"/>
    </row>
    <row r="134" spans="1:4" ht="15.75">
      <c r="A134" s="27"/>
      <c r="B134" s="82"/>
      <c r="C134" s="66"/>
      <c r="D134" s="157"/>
    </row>
    <row r="135" spans="1:4" ht="15.75">
      <c r="A135" s="27"/>
      <c r="B135" s="82">
        <v>1546</v>
      </c>
      <c r="C135" s="66" t="s">
        <v>72</v>
      </c>
      <c r="D135" s="157">
        <f>1774.28+296.67</f>
        <v>2070.95</v>
      </c>
    </row>
    <row r="136" spans="1:4" ht="15.75">
      <c r="A136" s="27"/>
      <c r="B136" s="82"/>
      <c r="C136" s="66" t="s">
        <v>73</v>
      </c>
      <c r="D136" s="157"/>
    </row>
    <row r="137" spans="1:4" ht="15.75">
      <c r="A137" s="27"/>
      <c r="B137" s="82"/>
      <c r="C137" s="66"/>
      <c r="D137" s="157"/>
    </row>
    <row r="138" spans="1:4" ht="15.75">
      <c r="A138" s="27"/>
      <c r="B138" s="82">
        <v>1547</v>
      </c>
      <c r="C138" s="66" t="s">
        <v>74</v>
      </c>
      <c r="D138" s="157">
        <v>2490.06</v>
      </c>
    </row>
    <row r="139" spans="1:4" ht="15.75">
      <c r="A139" s="27"/>
      <c r="B139" s="82"/>
      <c r="C139" s="66" t="s">
        <v>75</v>
      </c>
      <c r="D139" s="157"/>
    </row>
    <row r="140" spans="1:4" ht="15.75">
      <c r="A140" s="27"/>
      <c r="B140" s="82"/>
      <c r="C140" s="66"/>
      <c r="D140" s="157"/>
    </row>
    <row r="141" spans="1:4" ht="15.75">
      <c r="A141" s="27"/>
      <c r="B141" s="82">
        <v>1548</v>
      </c>
      <c r="C141" s="66" t="s">
        <v>76</v>
      </c>
      <c r="D141" s="157">
        <f>15090.38+10786.71+10960.43+34304.78+2400</f>
        <v>73542.29999999999</v>
      </c>
    </row>
    <row r="142" spans="1:4" ht="15.75">
      <c r="A142" s="27"/>
      <c r="B142" s="82"/>
      <c r="C142" s="66" t="s">
        <v>15</v>
      </c>
      <c r="D142" s="157"/>
    </row>
    <row r="143" spans="1:4" ht="15.75">
      <c r="A143" s="27"/>
      <c r="B143" s="82"/>
      <c r="C143" s="66"/>
      <c r="D143" s="157"/>
    </row>
    <row r="144" spans="1:4" ht="15.75">
      <c r="A144" s="27"/>
      <c r="B144" s="149">
        <v>1549</v>
      </c>
      <c r="C144" s="70" t="s">
        <v>77</v>
      </c>
      <c r="D144" s="157">
        <f>4008.23+661.91+332.26+240</f>
        <v>5242.400000000001</v>
      </c>
    </row>
    <row r="145" spans="1:4" ht="15.75">
      <c r="A145" s="27"/>
      <c r="B145" s="149"/>
      <c r="C145" s="70" t="s">
        <v>15</v>
      </c>
      <c r="D145" s="157"/>
    </row>
    <row r="146" spans="1:4" ht="15.75">
      <c r="A146" s="27"/>
      <c r="B146" s="149"/>
      <c r="C146" s="70"/>
      <c r="D146" s="157"/>
    </row>
    <row r="147" spans="1:4" ht="15.75">
      <c r="A147" s="27"/>
      <c r="B147" s="82">
        <v>1551</v>
      </c>
      <c r="C147" s="66" t="s">
        <v>78</v>
      </c>
      <c r="D147" s="157">
        <f>8486.93+5666.52+4258.86+840</f>
        <v>19252.31</v>
      </c>
    </row>
    <row r="148" spans="1:4" ht="15.75">
      <c r="A148" s="27"/>
      <c r="B148" s="82"/>
      <c r="C148" s="66" t="s">
        <v>79</v>
      </c>
      <c r="D148" s="157"/>
    </row>
    <row r="149" spans="1:4" ht="15.75">
      <c r="A149" s="27"/>
      <c r="B149" s="82"/>
      <c r="C149" s="66"/>
      <c r="D149" s="157"/>
    </row>
    <row r="150" spans="1:4" ht="15.75">
      <c r="A150" s="27"/>
      <c r="B150" s="82">
        <v>1552</v>
      </c>
      <c r="C150" s="66" t="s">
        <v>80</v>
      </c>
      <c r="D150" s="155">
        <v>4226.13</v>
      </c>
    </row>
    <row r="151" spans="1:4" ht="15.75">
      <c r="A151" s="27"/>
      <c r="B151" s="82"/>
      <c r="C151" s="66" t="s">
        <v>15</v>
      </c>
      <c r="D151" s="157"/>
    </row>
    <row r="152" spans="1:4" ht="15.75">
      <c r="A152" s="27"/>
      <c r="B152" s="82"/>
      <c r="C152" s="66"/>
      <c r="D152" s="157"/>
    </row>
    <row r="153" spans="1:4" ht="15.75">
      <c r="A153" s="27"/>
      <c r="B153" s="82">
        <v>1553</v>
      </c>
      <c r="C153" s="74" t="s">
        <v>81</v>
      </c>
      <c r="D153" s="157">
        <v>0</v>
      </c>
    </row>
    <row r="154" spans="1:4" ht="15.75">
      <c r="A154" s="27"/>
      <c r="B154" s="82"/>
      <c r="C154" s="74" t="s">
        <v>15</v>
      </c>
      <c r="D154" s="157"/>
    </row>
    <row r="155" spans="1:4" ht="15.75">
      <c r="A155" s="27"/>
      <c r="B155" s="82"/>
      <c r="C155" s="74"/>
      <c r="D155" s="157"/>
    </row>
    <row r="156" spans="1:4" ht="15.75">
      <c r="A156" s="27"/>
      <c r="B156" s="82">
        <v>1554</v>
      </c>
      <c r="C156" s="74" t="s">
        <v>0</v>
      </c>
      <c r="D156" s="157">
        <f>22804.25+17232.7+3064.01+42454.73+1560</f>
        <v>87115.69</v>
      </c>
    </row>
    <row r="157" spans="1:4" ht="15.75">
      <c r="A157" s="27"/>
      <c r="B157" s="82"/>
      <c r="C157" s="74" t="s">
        <v>82</v>
      </c>
      <c r="D157" s="157"/>
    </row>
    <row r="158" spans="1:4" ht="15.75">
      <c r="A158" s="27"/>
      <c r="B158" s="82"/>
      <c r="C158" s="74"/>
      <c r="D158" s="157"/>
    </row>
    <row r="159" spans="1:4" ht="15.75">
      <c r="A159" s="27"/>
      <c r="B159" s="82">
        <v>1855</v>
      </c>
      <c r="C159" s="74" t="s">
        <v>83</v>
      </c>
      <c r="D159" s="157">
        <f>11381.46+2374.59+1537.21+93.65+480</f>
        <v>15866.909999999998</v>
      </c>
    </row>
    <row r="160" spans="1:4" ht="15.75">
      <c r="A160" s="27"/>
      <c r="B160" s="82"/>
      <c r="C160" s="74" t="s">
        <v>15</v>
      </c>
      <c r="D160" s="157"/>
    </row>
    <row r="161" spans="1:4" ht="15.75">
      <c r="A161" s="27"/>
      <c r="B161" s="82"/>
      <c r="C161" s="74"/>
      <c r="D161" s="157"/>
    </row>
    <row r="162" spans="1:4" ht="15.75">
      <c r="A162" s="27"/>
      <c r="B162" s="82">
        <v>1856</v>
      </c>
      <c r="C162" s="74" t="s">
        <v>84</v>
      </c>
      <c r="D162" s="157">
        <f>7081.89+5506.14+1172.57+1047.6+840</f>
        <v>15648.2</v>
      </c>
    </row>
    <row r="163" spans="1:4" ht="15.75">
      <c r="A163" s="27"/>
      <c r="B163" s="82"/>
      <c r="C163" s="74" t="s">
        <v>15</v>
      </c>
      <c r="D163" s="157"/>
    </row>
    <row r="164" spans="1:4" ht="15.75">
      <c r="A164" s="27"/>
      <c r="B164" s="82"/>
      <c r="C164" s="74"/>
      <c r="D164" s="157"/>
    </row>
    <row r="165" spans="1:4" ht="15.75">
      <c r="A165" s="27"/>
      <c r="B165" s="82">
        <v>1857</v>
      </c>
      <c r="C165" s="74" t="s">
        <v>85</v>
      </c>
      <c r="D165" s="157">
        <v>202.83</v>
      </c>
    </row>
    <row r="166" spans="1:4" ht="15.75">
      <c r="A166" s="27"/>
      <c r="B166" s="82"/>
      <c r="C166" s="74"/>
      <c r="D166" s="157"/>
    </row>
    <row r="167" spans="1:4" ht="15.75">
      <c r="A167" s="27"/>
      <c r="B167" s="82"/>
      <c r="C167" s="74"/>
      <c r="D167" s="157"/>
    </row>
    <row r="168" spans="1:4" ht="15.75">
      <c r="A168" s="27"/>
      <c r="B168" s="82">
        <v>2081</v>
      </c>
      <c r="C168" s="74" t="s">
        <v>86</v>
      </c>
      <c r="D168" s="157">
        <v>682.21</v>
      </c>
    </row>
    <row r="169" spans="1:4" ht="15.75">
      <c r="A169" s="27"/>
      <c r="B169" s="82"/>
      <c r="C169" s="74"/>
      <c r="D169" s="157"/>
    </row>
    <row r="170" spans="1:4" ht="15.75">
      <c r="A170" s="27"/>
      <c r="B170" s="82"/>
      <c r="C170" s="74"/>
      <c r="D170" s="157"/>
    </row>
    <row r="171" spans="1:4" ht="15.75">
      <c r="A171" s="27"/>
      <c r="B171" s="82">
        <v>2720</v>
      </c>
      <c r="C171" s="74" t="s">
        <v>87</v>
      </c>
      <c r="D171" s="157">
        <f>6857.24+298.93</f>
        <v>7156.17</v>
      </c>
    </row>
    <row r="172" spans="1:4" ht="15.75">
      <c r="A172" s="27"/>
      <c r="B172" s="82"/>
      <c r="C172" s="74"/>
      <c r="D172" s="157"/>
    </row>
    <row r="173" spans="1:4" ht="15.75">
      <c r="A173" s="27"/>
      <c r="B173" s="82"/>
      <c r="C173" s="74"/>
      <c r="D173" s="157"/>
    </row>
    <row r="174" spans="1:4" ht="15.75">
      <c r="A174" s="27"/>
      <c r="B174" s="82">
        <v>2214</v>
      </c>
      <c r="C174" s="74" t="s">
        <v>88</v>
      </c>
      <c r="D174" s="157">
        <f>4148.81+1784.74+1542.32+360</f>
        <v>7835.87</v>
      </c>
    </row>
    <row r="175" spans="1:4" ht="15.75">
      <c r="A175" s="27"/>
      <c r="B175" s="82"/>
      <c r="C175" s="74" t="s">
        <v>89</v>
      </c>
      <c r="D175" s="157"/>
    </row>
    <row r="176" spans="1:4" ht="15.75">
      <c r="A176" s="27"/>
      <c r="B176" s="82"/>
      <c r="C176" s="74"/>
      <c r="D176" s="157"/>
    </row>
    <row r="177" spans="1:4" ht="15.75">
      <c r="A177" s="27"/>
      <c r="B177" s="82">
        <v>3123</v>
      </c>
      <c r="C177" s="74" t="s">
        <v>90</v>
      </c>
      <c r="D177" s="157">
        <f>5395.76+17596.33+2368.35+2366.79+1440</f>
        <v>29167.230000000003</v>
      </c>
    </row>
    <row r="178" spans="1:4" ht="15.75">
      <c r="A178" s="27"/>
      <c r="B178" s="82"/>
      <c r="C178" s="74" t="s">
        <v>91</v>
      </c>
      <c r="D178" s="157"/>
    </row>
    <row r="179" spans="1:4" ht="15.75">
      <c r="A179" s="27"/>
      <c r="B179" s="82"/>
      <c r="C179" s="74"/>
      <c r="D179" s="157"/>
    </row>
    <row r="180" spans="1:4" ht="15.75">
      <c r="A180" s="27"/>
      <c r="B180" s="82">
        <v>1719</v>
      </c>
      <c r="C180" s="74" t="s">
        <v>92</v>
      </c>
      <c r="D180" s="157">
        <v>2762.29</v>
      </c>
    </row>
    <row r="181" spans="1:4" ht="15.75">
      <c r="A181" s="27"/>
      <c r="B181" s="82"/>
      <c r="C181" s="74" t="s">
        <v>93</v>
      </c>
      <c r="D181" s="157"/>
    </row>
    <row r="182" spans="1:4" ht="15.75">
      <c r="A182" s="27"/>
      <c r="B182" s="82"/>
      <c r="C182" s="74"/>
      <c r="D182" s="157"/>
    </row>
    <row r="183" spans="1:4" ht="15.75">
      <c r="A183" s="27"/>
      <c r="B183" s="82">
        <v>2192</v>
      </c>
      <c r="C183" s="74" t="s">
        <v>94</v>
      </c>
      <c r="D183" s="157">
        <f>1313.38+1552.44+120</f>
        <v>2985.82</v>
      </c>
    </row>
    <row r="184" spans="1:4" ht="15.75">
      <c r="A184" s="27"/>
      <c r="B184" s="82"/>
      <c r="C184" s="74" t="s">
        <v>95</v>
      </c>
      <c r="D184" s="157"/>
    </row>
    <row r="185" spans="1:4" ht="15.75">
      <c r="A185" s="27"/>
      <c r="B185" s="82"/>
      <c r="C185" s="74"/>
      <c r="D185" s="157"/>
    </row>
    <row r="186" spans="1:4" ht="15.75">
      <c r="A186" s="27"/>
      <c r="B186" s="82">
        <v>2487</v>
      </c>
      <c r="C186" s="74" t="s">
        <v>267</v>
      </c>
      <c r="D186" s="157">
        <v>354.53</v>
      </c>
    </row>
    <row r="187" spans="1:4" ht="15.75">
      <c r="A187" s="27"/>
      <c r="B187" s="82"/>
      <c r="C187" s="74" t="s">
        <v>268</v>
      </c>
      <c r="D187" s="157"/>
    </row>
    <row r="188" spans="1:4" ht="13.5" thickBot="1">
      <c r="A188" s="27"/>
      <c r="B188" s="82"/>
      <c r="C188" s="74"/>
      <c r="D188" s="153"/>
    </row>
    <row r="189" spans="1:4" ht="16.5" thickBot="1">
      <c r="A189" s="150"/>
      <c r="B189" s="92"/>
      <c r="C189" s="92" t="s">
        <v>96</v>
      </c>
      <c r="D189" s="158">
        <f>SUM(D11:D188)</f>
        <v>1974194.0499999998</v>
      </c>
    </row>
    <row r="190" ht="12.75">
      <c r="D190" s="5"/>
    </row>
    <row r="191" ht="12.75">
      <c r="D191" s="5" t="s">
        <v>97</v>
      </c>
    </row>
    <row r="192" ht="12.75">
      <c r="D192" s="5" t="s">
        <v>98</v>
      </c>
    </row>
    <row r="193" spans="1:3" ht="12.75">
      <c r="A193" s="1" t="s">
        <v>2</v>
      </c>
      <c r="B193" s="1"/>
      <c r="C193" s="1"/>
    </row>
    <row r="194" spans="1:4" ht="12.75">
      <c r="A194" s="1" t="s">
        <v>1</v>
      </c>
      <c r="B194" s="1"/>
      <c r="C194" s="1"/>
      <c r="D194" s="37"/>
    </row>
    <row r="195" spans="1:4" ht="12.75">
      <c r="A195" s="1"/>
      <c r="B195" s="1"/>
      <c r="C195" s="1"/>
      <c r="D195" s="37"/>
    </row>
    <row r="196" spans="2:3" ht="12.75">
      <c r="B196" s="151"/>
      <c r="C196" s="5" t="s">
        <v>278</v>
      </c>
    </row>
    <row r="197" spans="2:3" ht="12.75">
      <c r="B197" s="11"/>
      <c r="C197" s="4" t="s">
        <v>272</v>
      </c>
    </row>
    <row r="198" spans="1:3" ht="12.75">
      <c r="A198" s="4"/>
      <c r="B198" s="7"/>
      <c r="C198" s="8" t="s">
        <v>277</v>
      </c>
    </row>
    <row r="199" spans="1:3" ht="12.75">
      <c r="A199" s="4"/>
      <c r="B199" s="7"/>
      <c r="C199" s="8"/>
    </row>
    <row r="200" spans="2:3" ht="12.75">
      <c r="B200" s="11"/>
      <c r="C200" s="5" t="s">
        <v>108</v>
      </c>
    </row>
    <row r="201" ht="12.75">
      <c r="B201" s="2" t="s">
        <v>5</v>
      </c>
    </row>
    <row r="202" spans="2:4" ht="13.5" thickBot="1">
      <c r="B202" s="11"/>
      <c r="D202" s="5"/>
    </row>
    <row r="203" spans="1:4" ht="30.75" customHeight="1" thickBot="1">
      <c r="A203" s="12" t="s">
        <v>6</v>
      </c>
      <c r="B203" s="101" t="s">
        <v>102</v>
      </c>
      <c r="C203" s="16" t="s">
        <v>103</v>
      </c>
      <c r="D203" s="18" t="s">
        <v>12</v>
      </c>
    </row>
    <row r="204" spans="1:4" ht="12.75">
      <c r="A204" s="36"/>
      <c r="B204" s="28" t="s">
        <v>269</v>
      </c>
      <c r="C204" s="68" t="s">
        <v>110</v>
      </c>
      <c r="D204" s="32">
        <f>1440+5844.74+34186.56+2592.5+14734.24+11668.42</f>
        <v>70466.45999999999</v>
      </c>
    </row>
    <row r="205" spans="1:4" ht="12.75">
      <c r="A205" s="67"/>
      <c r="B205" s="44"/>
      <c r="C205" s="47"/>
      <c r="D205" s="57"/>
    </row>
    <row r="206" spans="1:4" ht="13.5" thickBot="1">
      <c r="A206" s="82"/>
      <c r="B206" s="44"/>
      <c r="C206" s="41"/>
      <c r="D206" s="57"/>
    </row>
    <row r="207" spans="1:4" ht="13.5" thickBot="1">
      <c r="A207" s="104" t="s">
        <v>99</v>
      </c>
      <c r="B207" s="105"/>
      <c r="C207" s="106"/>
      <c r="D207" s="110">
        <f>SUM(D204:D206)</f>
        <v>70466.45999999999</v>
      </c>
    </row>
    <row r="208" spans="1:4" ht="12.75">
      <c r="A208" s="136"/>
      <c r="B208" s="137"/>
      <c r="C208" s="138"/>
      <c r="D208" s="99"/>
    </row>
    <row r="209" spans="2:4" ht="12.75">
      <c r="B209" s="11"/>
      <c r="D209" s="37"/>
    </row>
    <row r="210" spans="2:4" ht="15.75">
      <c r="B210" s="11"/>
      <c r="C210" s="114" t="s">
        <v>274</v>
      </c>
      <c r="D210" s="159">
        <f>D207+D189</f>
        <v>2044660.5099999998</v>
      </c>
    </row>
    <row r="211" spans="2:4" ht="12.75">
      <c r="B211" s="11"/>
      <c r="D211" s="37"/>
    </row>
    <row r="212" spans="2:4" ht="12.75">
      <c r="B212" s="11"/>
      <c r="D212" s="37"/>
    </row>
    <row r="213" ht="12.75">
      <c r="B213" s="11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dalia</dc:creator>
  <cp:keywords/>
  <dc:description/>
  <cp:lastModifiedBy>Windows User</cp:lastModifiedBy>
  <cp:lastPrinted>2014-10-30T14:00:07Z</cp:lastPrinted>
  <dcterms:created xsi:type="dcterms:W3CDTF">2004-07-19T18:33:12Z</dcterms:created>
  <dcterms:modified xsi:type="dcterms:W3CDTF">2014-10-30T14:05:46Z</dcterms:modified>
  <cp:category/>
  <cp:version/>
  <cp:contentType/>
  <cp:contentStatus/>
</cp:coreProperties>
</file>